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U:\Explotacion\WEB\FICHEROS ESTADISTICOS\2025 KILOGRAMOS\"/>
    </mc:Choice>
  </mc:AlternateContent>
  <xr:revisionPtr revIDLastSave="0" documentId="13_ncr:1_{B7134BFB-751C-4C07-BCDC-31A6D3ABA1D1}" xr6:coauthVersionLast="47" xr6:coauthVersionMax="47" xr10:uidLastSave="{00000000-0000-0000-0000-000000000000}"/>
  <workbookProtection workbookPassword="D539" lockStructure="1"/>
  <bookViews>
    <workbookView xWindow="-120" yWindow="-120" windowWidth="29040" windowHeight="15720" xr2:uid="{00000000-000D-0000-FFFF-FFFF00000000}"/>
  </bookViews>
  <sheets>
    <sheet name="INFORME" sheetId="1" r:id="rId1"/>
    <sheet name="FUENTE" sheetId="2" r:id="rId2"/>
    <sheet name="AÑO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4" i="2" l="1"/>
  <c r="W174" i="2"/>
  <c r="U174" i="2"/>
  <c r="S174" i="2"/>
  <c r="Q174" i="2"/>
  <c r="O174" i="2"/>
  <c r="M174" i="2"/>
  <c r="K174" i="2"/>
  <c r="I174" i="2"/>
  <c r="Y173" i="2"/>
  <c r="W173" i="2"/>
  <c r="U173" i="2"/>
  <c r="S173" i="2"/>
  <c r="Q173" i="2"/>
  <c r="O173" i="2"/>
  <c r="M173" i="2"/>
  <c r="K173" i="2"/>
  <c r="I173" i="2"/>
  <c r="Y157" i="2"/>
  <c r="W157" i="2"/>
  <c r="U157" i="2"/>
  <c r="S157" i="2"/>
  <c r="Q157" i="2"/>
  <c r="O157" i="2"/>
  <c r="M157" i="2"/>
  <c r="K157" i="2"/>
  <c r="I157" i="2"/>
  <c r="Y77" i="2"/>
  <c r="W77" i="2"/>
  <c r="U77" i="2"/>
  <c r="S77" i="2"/>
  <c r="Q77" i="2"/>
  <c r="O77" i="2"/>
  <c r="M77" i="2"/>
  <c r="K77" i="2"/>
  <c r="I77" i="2"/>
  <c r="A253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B95" i="1" l="1"/>
  <c r="B96" i="1"/>
  <c r="C3" i="1"/>
  <c r="J3" i="1" s="1"/>
  <c r="C4" i="1" l="1"/>
  <c r="D4" i="1" s="1"/>
  <c r="K4" i="1"/>
  <c r="K3" i="1" s="1"/>
  <c r="G11" i="1"/>
  <c r="I12" i="1"/>
  <c r="J13" i="1"/>
  <c r="G14" i="1"/>
  <c r="E15" i="1"/>
  <c r="F16" i="1"/>
  <c r="J17" i="1"/>
  <c r="C19" i="1"/>
  <c r="F20" i="1"/>
  <c r="J21" i="1"/>
  <c r="K22" i="1"/>
  <c r="E23" i="1"/>
  <c r="F24" i="1"/>
  <c r="J25" i="1"/>
  <c r="C27" i="1"/>
  <c r="F28" i="1"/>
  <c r="I29" i="1"/>
  <c r="J30" i="1"/>
  <c r="E31" i="1"/>
  <c r="F32" i="1"/>
  <c r="J33" i="1"/>
  <c r="K34" i="1"/>
  <c r="C35" i="1"/>
  <c r="F36" i="1"/>
  <c r="F37" i="1"/>
  <c r="J38" i="1"/>
  <c r="E39" i="1"/>
  <c r="F40" i="1"/>
  <c r="E41" i="1"/>
  <c r="G42" i="1"/>
  <c r="C43" i="1"/>
  <c r="F44" i="1"/>
  <c r="I45" i="1"/>
  <c r="J46" i="1"/>
  <c r="E47" i="1"/>
  <c r="F48" i="1"/>
  <c r="J49" i="1"/>
  <c r="F50" i="1"/>
  <c r="C51" i="1"/>
  <c r="F52" i="1"/>
  <c r="F53" i="1"/>
  <c r="J54" i="1"/>
  <c r="E55" i="1"/>
  <c r="F56" i="1"/>
  <c r="E57" i="1"/>
  <c r="G58" i="1"/>
  <c r="C59" i="1"/>
  <c r="F60" i="1"/>
  <c r="I61" i="1"/>
  <c r="G62" i="1"/>
  <c r="E63" i="1"/>
  <c r="F64" i="1"/>
  <c r="J65" i="1"/>
  <c r="F66" i="1"/>
  <c r="C67" i="1"/>
  <c r="F68" i="1"/>
  <c r="J69" i="1"/>
  <c r="G70" i="1"/>
  <c r="J73" i="1"/>
  <c r="E95" i="1"/>
  <c r="F96" i="1"/>
  <c r="E97" i="1"/>
  <c r="G98" i="1"/>
  <c r="J104" i="1"/>
  <c r="K116" i="1"/>
  <c r="G129" i="1"/>
  <c r="G135" i="1"/>
  <c r="F150" i="1"/>
  <c r="F153" i="1"/>
  <c r="B10" i="1"/>
  <c r="E4" i="1" l="1"/>
  <c r="I4" i="1"/>
  <c r="H68" i="1"/>
  <c r="H36" i="1"/>
  <c r="J78" i="1"/>
  <c r="I96" i="1"/>
  <c r="K59" i="1"/>
  <c r="K27" i="1"/>
  <c r="H52" i="1"/>
  <c r="E16" i="1"/>
  <c r="K43" i="1"/>
  <c r="H95" i="1"/>
  <c r="G67" i="1"/>
  <c r="F58" i="1"/>
  <c r="G51" i="1"/>
  <c r="F42" i="1"/>
  <c r="G35" i="1"/>
  <c r="K23" i="1"/>
  <c r="K14" i="1"/>
  <c r="E64" i="1"/>
  <c r="I56" i="1"/>
  <c r="E48" i="1"/>
  <c r="I40" i="1"/>
  <c r="E32" i="1"/>
  <c r="G22" i="1"/>
  <c r="H12" i="1"/>
  <c r="F98" i="1"/>
  <c r="K62" i="1"/>
  <c r="H55" i="1"/>
  <c r="K46" i="1"/>
  <c r="H39" i="1"/>
  <c r="K30" i="1"/>
  <c r="E20" i="1"/>
  <c r="F65" i="1"/>
  <c r="J53" i="1"/>
  <c r="F49" i="1"/>
  <c r="F45" i="1"/>
  <c r="J97" i="1"/>
  <c r="H96" i="1"/>
  <c r="G95" i="1"/>
  <c r="E73" i="1"/>
  <c r="I69" i="1"/>
  <c r="E68" i="1"/>
  <c r="G66" i="1"/>
  <c r="E65" i="1"/>
  <c r="K63" i="1"/>
  <c r="J62" i="1"/>
  <c r="I60" i="1"/>
  <c r="H59" i="1"/>
  <c r="J57" i="1"/>
  <c r="H56" i="1"/>
  <c r="G55" i="1"/>
  <c r="I53" i="1"/>
  <c r="E52" i="1"/>
  <c r="G50" i="1"/>
  <c r="E49" i="1"/>
  <c r="K47" i="1"/>
  <c r="I44" i="1"/>
  <c r="H43" i="1"/>
  <c r="J41" i="1"/>
  <c r="H40" i="1"/>
  <c r="G39" i="1"/>
  <c r="I37" i="1"/>
  <c r="E36" i="1"/>
  <c r="G34" i="1"/>
  <c r="E33" i="1"/>
  <c r="K31" i="1"/>
  <c r="I28" i="1"/>
  <c r="H27" i="1"/>
  <c r="I24" i="1"/>
  <c r="H23" i="1"/>
  <c r="K19" i="1"/>
  <c r="F17" i="1"/>
  <c r="K15" i="1"/>
  <c r="H11" i="1"/>
  <c r="J37" i="1"/>
  <c r="F97" i="1"/>
  <c r="E96" i="1"/>
  <c r="K70" i="1"/>
  <c r="F69" i="1"/>
  <c r="K67" i="1"/>
  <c r="I64" i="1"/>
  <c r="H63" i="1"/>
  <c r="J61" i="1"/>
  <c r="H60" i="1"/>
  <c r="G59" i="1"/>
  <c r="F57" i="1"/>
  <c r="E56" i="1"/>
  <c r="K54" i="1"/>
  <c r="K51" i="1"/>
  <c r="I48" i="1"/>
  <c r="H47" i="1"/>
  <c r="J45" i="1"/>
  <c r="H44" i="1"/>
  <c r="G43" i="1"/>
  <c r="F41" i="1"/>
  <c r="E40" i="1"/>
  <c r="K38" i="1"/>
  <c r="K35" i="1"/>
  <c r="F34" i="1"/>
  <c r="I32" i="1"/>
  <c r="H31" i="1"/>
  <c r="J29" i="1"/>
  <c r="H28" i="1"/>
  <c r="G27" i="1"/>
  <c r="H24" i="1"/>
  <c r="G23" i="1"/>
  <c r="I20" i="1"/>
  <c r="H19" i="1"/>
  <c r="I16" i="1"/>
  <c r="H15" i="1"/>
  <c r="K104" i="1"/>
  <c r="F73" i="1"/>
  <c r="F61" i="1"/>
  <c r="F33" i="1"/>
  <c r="F29" i="1"/>
  <c r="F25" i="1"/>
  <c r="K95" i="1"/>
  <c r="J70" i="1"/>
  <c r="I68" i="1"/>
  <c r="H67" i="1"/>
  <c r="H64" i="1"/>
  <c r="G63" i="1"/>
  <c r="E60" i="1"/>
  <c r="K55" i="1"/>
  <c r="I52" i="1"/>
  <c r="H51" i="1"/>
  <c r="H48" i="1"/>
  <c r="G47" i="1"/>
  <c r="E44" i="1"/>
  <c r="K39" i="1"/>
  <c r="I36" i="1"/>
  <c r="H35" i="1"/>
  <c r="H32" i="1"/>
  <c r="G31" i="1"/>
  <c r="E28" i="1"/>
  <c r="E24" i="1"/>
  <c r="H20" i="1"/>
  <c r="G19" i="1"/>
  <c r="H16" i="1"/>
  <c r="G15" i="1"/>
  <c r="F151" i="1"/>
  <c r="J151" i="1"/>
  <c r="E151" i="1"/>
  <c r="K151" i="1"/>
  <c r="G151" i="1"/>
  <c r="H151" i="1"/>
  <c r="I151" i="1"/>
  <c r="H147" i="1"/>
  <c r="E147" i="1"/>
  <c r="J147" i="1"/>
  <c r="F147" i="1"/>
  <c r="G147" i="1"/>
  <c r="I147" i="1"/>
  <c r="K147" i="1"/>
  <c r="H127" i="1"/>
  <c r="F127" i="1"/>
  <c r="K127" i="1"/>
  <c r="G127" i="1"/>
  <c r="E127" i="1"/>
  <c r="I127" i="1"/>
  <c r="J127" i="1"/>
  <c r="H119" i="1"/>
  <c r="I119" i="1"/>
  <c r="E119" i="1"/>
  <c r="J119" i="1"/>
  <c r="F119" i="1"/>
  <c r="G119" i="1"/>
  <c r="K119" i="1"/>
  <c r="H111" i="1"/>
  <c r="F111" i="1"/>
  <c r="K111" i="1"/>
  <c r="G111" i="1"/>
  <c r="I111" i="1"/>
  <c r="J111" i="1"/>
  <c r="C107" i="1"/>
  <c r="H107" i="1"/>
  <c r="G107" i="1"/>
  <c r="I107" i="1"/>
  <c r="E107" i="1"/>
  <c r="F107" i="1"/>
  <c r="J107" i="1"/>
  <c r="K107" i="1"/>
  <c r="C99" i="1"/>
  <c r="H99" i="1"/>
  <c r="E99" i="1"/>
  <c r="J99" i="1"/>
  <c r="F99" i="1"/>
  <c r="K99" i="1"/>
  <c r="G99" i="1"/>
  <c r="I99" i="1"/>
  <c r="B242" i="1"/>
  <c r="E242" i="1" s="1"/>
  <c r="B206" i="1"/>
  <c r="H206" i="1" s="1"/>
  <c r="B162" i="1"/>
  <c r="G162" i="1" s="1"/>
  <c r="B154" i="1"/>
  <c r="E154" i="1"/>
  <c r="I154" i="1"/>
  <c r="F154" i="1"/>
  <c r="K154" i="1"/>
  <c r="G154" i="1"/>
  <c r="H154" i="1"/>
  <c r="J154" i="1"/>
  <c r="B146" i="1"/>
  <c r="G146" i="1"/>
  <c r="K146" i="1"/>
  <c r="F146" i="1"/>
  <c r="E146" i="1"/>
  <c r="H146" i="1"/>
  <c r="I146" i="1"/>
  <c r="G138" i="1"/>
  <c r="K138" i="1"/>
  <c r="I138" i="1"/>
  <c r="E138" i="1"/>
  <c r="J138" i="1"/>
  <c r="F138" i="1"/>
  <c r="H138" i="1"/>
  <c r="B130" i="1"/>
  <c r="G130" i="1"/>
  <c r="K130" i="1"/>
  <c r="F130" i="1"/>
  <c r="H130" i="1"/>
  <c r="E130" i="1"/>
  <c r="I130" i="1"/>
  <c r="J130" i="1"/>
  <c r="B122" i="1"/>
  <c r="G122" i="1"/>
  <c r="K122" i="1"/>
  <c r="I122" i="1"/>
  <c r="E122" i="1"/>
  <c r="J122" i="1"/>
  <c r="F122" i="1"/>
  <c r="H122" i="1"/>
  <c r="G110" i="1"/>
  <c r="K110" i="1"/>
  <c r="H110" i="1"/>
  <c r="I110" i="1"/>
  <c r="E110" i="1"/>
  <c r="F110" i="1"/>
  <c r="J110" i="1"/>
  <c r="G102" i="1"/>
  <c r="K102" i="1"/>
  <c r="E102" i="1"/>
  <c r="J102" i="1"/>
  <c r="F102" i="1"/>
  <c r="H102" i="1"/>
  <c r="I102" i="1"/>
  <c r="I86" i="1"/>
  <c r="H78" i="1"/>
  <c r="H66" i="1"/>
  <c r="E66" i="1"/>
  <c r="I66" i="1"/>
  <c r="H58" i="1"/>
  <c r="E58" i="1"/>
  <c r="I58" i="1"/>
  <c r="H50" i="1"/>
  <c r="E50" i="1"/>
  <c r="I50" i="1"/>
  <c r="H42" i="1"/>
  <c r="E42" i="1"/>
  <c r="I42" i="1"/>
  <c r="H30" i="1"/>
  <c r="E30" i="1"/>
  <c r="I30" i="1"/>
  <c r="H18" i="1"/>
  <c r="E18" i="1"/>
  <c r="I18" i="1"/>
  <c r="F18" i="1"/>
  <c r="J18" i="1"/>
  <c r="K66" i="1"/>
  <c r="K58" i="1"/>
  <c r="K50" i="1"/>
  <c r="H143" i="1"/>
  <c r="F143" i="1"/>
  <c r="K143" i="1"/>
  <c r="G143" i="1"/>
  <c r="I143" i="1"/>
  <c r="J143" i="1"/>
  <c r="E143" i="1"/>
  <c r="H135" i="1"/>
  <c r="I135" i="1"/>
  <c r="E135" i="1"/>
  <c r="J135" i="1"/>
  <c r="K135" i="1"/>
  <c r="F135" i="1"/>
  <c r="H131" i="1"/>
  <c r="E131" i="1"/>
  <c r="J131" i="1"/>
  <c r="F131" i="1"/>
  <c r="K131" i="1"/>
  <c r="G131" i="1"/>
  <c r="I131" i="1"/>
  <c r="H123" i="1"/>
  <c r="G123" i="1"/>
  <c r="I123" i="1"/>
  <c r="J123" i="1"/>
  <c r="K123" i="1"/>
  <c r="E123" i="1"/>
  <c r="C115" i="1"/>
  <c r="H115" i="1"/>
  <c r="E115" i="1"/>
  <c r="J115" i="1"/>
  <c r="F115" i="1"/>
  <c r="K115" i="1"/>
  <c r="G115" i="1"/>
  <c r="I115" i="1"/>
  <c r="H103" i="1"/>
  <c r="I103" i="1"/>
  <c r="E103" i="1"/>
  <c r="J103" i="1"/>
  <c r="K103" i="1"/>
  <c r="F103" i="1"/>
  <c r="G103" i="1"/>
  <c r="E111" i="1"/>
  <c r="B238" i="1"/>
  <c r="H238" i="1" s="1"/>
  <c r="B226" i="1"/>
  <c r="I226" i="1" s="1"/>
  <c r="B218" i="1"/>
  <c r="E218" i="1" s="1"/>
  <c r="B210" i="1"/>
  <c r="E210" i="1" s="1"/>
  <c r="B194" i="1"/>
  <c r="E194" i="1" s="1"/>
  <c r="B186" i="1"/>
  <c r="F186" i="1" s="1"/>
  <c r="B178" i="1"/>
  <c r="K178" i="1" s="1"/>
  <c r="B174" i="1"/>
  <c r="K174" i="1" s="1"/>
  <c r="E150" i="1"/>
  <c r="I150" i="1"/>
  <c r="G150" i="1"/>
  <c r="H150" i="1"/>
  <c r="J150" i="1"/>
  <c r="K150" i="1"/>
  <c r="B142" i="1"/>
  <c r="G142" i="1"/>
  <c r="K142" i="1"/>
  <c r="H142" i="1"/>
  <c r="I142" i="1"/>
  <c r="E142" i="1"/>
  <c r="F142" i="1"/>
  <c r="J142" i="1"/>
  <c r="G134" i="1"/>
  <c r="K134" i="1"/>
  <c r="E134" i="1"/>
  <c r="J134" i="1"/>
  <c r="F134" i="1"/>
  <c r="H134" i="1"/>
  <c r="I134" i="1"/>
  <c r="B126" i="1"/>
  <c r="G126" i="1"/>
  <c r="K126" i="1"/>
  <c r="H126" i="1"/>
  <c r="I126" i="1"/>
  <c r="J126" i="1"/>
  <c r="E126" i="1"/>
  <c r="F126" i="1"/>
  <c r="G118" i="1"/>
  <c r="K118" i="1"/>
  <c r="E118" i="1"/>
  <c r="J118" i="1"/>
  <c r="F118" i="1"/>
  <c r="H118" i="1"/>
  <c r="I118" i="1"/>
  <c r="B114" i="1"/>
  <c r="G114" i="1"/>
  <c r="K114" i="1"/>
  <c r="F114" i="1"/>
  <c r="H114" i="1"/>
  <c r="I114" i="1"/>
  <c r="J114" i="1"/>
  <c r="E114" i="1"/>
  <c r="G106" i="1"/>
  <c r="K106" i="1"/>
  <c r="I106" i="1"/>
  <c r="E106" i="1"/>
  <c r="J106" i="1"/>
  <c r="F106" i="1"/>
  <c r="H106" i="1"/>
  <c r="B98" i="1"/>
  <c r="H98" i="1"/>
  <c r="E98" i="1"/>
  <c r="I98" i="1"/>
  <c r="B82" i="1"/>
  <c r="K82" i="1" s="1"/>
  <c r="H70" i="1"/>
  <c r="E70" i="1"/>
  <c r="I70" i="1"/>
  <c r="H62" i="1"/>
  <c r="E62" i="1"/>
  <c r="I62" i="1"/>
  <c r="H54" i="1"/>
  <c r="E54" i="1"/>
  <c r="I54" i="1"/>
  <c r="H46" i="1"/>
  <c r="E46" i="1"/>
  <c r="I46" i="1"/>
  <c r="H38" i="1"/>
  <c r="E38" i="1"/>
  <c r="I38" i="1"/>
  <c r="H34" i="1"/>
  <c r="E34" i="1"/>
  <c r="I34" i="1"/>
  <c r="H26" i="1"/>
  <c r="E26" i="1"/>
  <c r="I26" i="1"/>
  <c r="F26" i="1"/>
  <c r="J26" i="1"/>
  <c r="H22" i="1"/>
  <c r="E22" i="1"/>
  <c r="I22" i="1"/>
  <c r="F22" i="1"/>
  <c r="J22" i="1"/>
  <c r="H14" i="1"/>
  <c r="E14" i="1"/>
  <c r="I14" i="1"/>
  <c r="F14" i="1"/>
  <c r="J14" i="1"/>
  <c r="K98" i="1"/>
  <c r="G54" i="1"/>
  <c r="G46" i="1"/>
  <c r="K42" i="1"/>
  <c r="G38" i="1"/>
  <c r="G30" i="1"/>
  <c r="K26" i="1"/>
  <c r="K18" i="1"/>
  <c r="J146" i="1"/>
  <c r="F123" i="1"/>
  <c r="I157" i="1"/>
  <c r="H153" i="1"/>
  <c r="G153" i="1"/>
  <c r="I153" i="1"/>
  <c r="J153" i="1"/>
  <c r="K153" i="1"/>
  <c r="E153" i="1"/>
  <c r="H149" i="1"/>
  <c r="I149" i="1"/>
  <c r="E149" i="1"/>
  <c r="J149" i="1"/>
  <c r="F149" i="1"/>
  <c r="G149" i="1"/>
  <c r="K149" i="1"/>
  <c r="F145" i="1"/>
  <c r="J145" i="1"/>
  <c r="H145" i="1"/>
  <c r="E145" i="1"/>
  <c r="G145" i="1"/>
  <c r="I145" i="1"/>
  <c r="K145" i="1"/>
  <c r="F141" i="1"/>
  <c r="J141" i="1"/>
  <c r="I141" i="1"/>
  <c r="E141" i="1"/>
  <c r="K141" i="1"/>
  <c r="G141" i="1"/>
  <c r="F137" i="1"/>
  <c r="J137" i="1"/>
  <c r="E137" i="1"/>
  <c r="K137" i="1"/>
  <c r="G137" i="1"/>
  <c r="H137" i="1"/>
  <c r="I137" i="1"/>
  <c r="F133" i="1"/>
  <c r="J133" i="1"/>
  <c r="G133" i="1"/>
  <c r="H133" i="1"/>
  <c r="E133" i="1"/>
  <c r="I133" i="1"/>
  <c r="K133" i="1"/>
  <c r="F129" i="1"/>
  <c r="J129" i="1"/>
  <c r="H129" i="1"/>
  <c r="I129" i="1"/>
  <c r="K129" i="1"/>
  <c r="E129" i="1"/>
  <c r="F125" i="1"/>
  <c r="J125" i="1"/>
  <c r="I125" i="1"/>
  <c r="E125" i="1"/>
  <c r="K125" i="1"/>
  <c r="G125" i="1"/>
  <c r="H125" i="1"/>
  <c r="F121" i="1"/>
  <c r="J121" i="1"/>
  <c r="E121" i="1"/>
  <c r="K121" i="1"/>
  <c r="G121" i="1"/>
  <c r="H121" i="1"/>
  <c r="I121" i="1"/>
  <c r="F117" i="1"/>
  <c r="J117" i="1"/>
  <c r="G117" i="1"/>
  <c r="H117" i="1"/>
  <c r="I117" i="1"/>
  <c r="K117" i="1"/>
  <c r="F113" i="1"/>
  <c r="J113" i="1"/>
  <c r="H113" i="1"/>
  <c r="I113" i="1"/>
  <c r="E113" i="1"/>
  <c r="G113" i="1"/>
  <c r="K113" i="1"/>
  <c r="F109" i="1"/>
  <c r="J109" i="1"/>
  <c r="I109" i="1"/>
  <c r="E109" i="1"/>
  <c r="K109" i="1"/>
  <c r="G109" i="1"/>
  <c r="H109" i="1"/>
  <c r="F105" i="1"/>
  <c r="J105" i="1"/>
  <c r="E105" i="1"/>
  <c r="K105" i="1"/>
  <c r="G105" i="1"/>
  <c r="H105" i="1"/>
  <c r="I105" i="1"/>
  <c r="G97" i="1"/>
  <c r="K97" i="1"/>
  <c r="H97" i="1"/>
  <c r="B73" i="1"/>
  <c r="G73" i="1"/>
  <c r="K73" i="1"/>
  <c r="H73" i="1"/>
  <c r="G69" i="1"/>
  <c r="K69" i="1"/>
  <c r="H69" i="1"/>
  <c r="B65" i="1"/>
  <c r="G65" i="1"/>
  <c r="K65" i="1"/>
  <c r="H65" i="1"/>
  <c r="G61" i="1"/>
  <c r="K61" i="1"/>
  <c r="H61" i="1"/>
  <c r="G57" i="1"/>
  <c r="K57" i="1"/>
  <c r="H57" i="1"/>
  <c r="G53" i="1"/>
  <c r="K53" i="1"/>
  <c r="H53" i="1"/>
  <c r="G49" i="1"/>
  <c r="K49" i="1"/>
  <c r="H49" i="1"/>
  <c r="G45" i="1"/>
  <c r="K45" i="1"/>
  <c r="H45" i="1"/>
  <c r="G41" i="1"/>
  <c r="K41" i="1"/>
  <c r="H41" i="1"/>
  <c r="G37" i="1"/>
  <c r="K37" i="1"/>
  <c r="H37" i="1"/>
  <c r="G33" i="1"/>
  <c r="K33" i="1"/>
  <c r="H33" i="1"/>
  <c r="G29" i="1"/>
  <c r="K29" i="1"/>
  <c r="H29" i="1"/>
  <c r="G25" i="1"/>
  <c r="K25" i="1"/>
  <c r="H25" i="1"/>
  <c r="E25" i="1"/>
  <c r="I25" i="1"/>
  <c r="G21" i="1"/>
  <c r="K21" i="1"/>
  <c r="H21" i="1"/>
  <c r="E21" i="1"/>
  <c r="I21" i="1"/>
  <c r="G17" i="1"/>
  <c r="K17" i="1"/>
  <c r="H17" i="1"/>
  <c r="E17" i="1"/>
  <c r="I17" i="1"/>
  <c r="G13" i="1"/>
  <c r="H13" i="1"/>
  <c r="E13" i="1"/>
  <c r="K13" i="1"/>
  <c r="F13" i="1"/>
  <c r="I13" i="1"/>
  <c r="J98" i="1"/>
  <c r="I97" i="1"/>
  <c r="F86" i="1"/>
  <c r="F78" i="1"/>
  <c r="I73" i="1"/>
  <c r="F70" i="1"/>
  <c r="E69" i="1"/>
  <c r="J66" i="1"/>
  <c r="I65" i="1"/>
  <c r="F62" i="1"/>
  <c r="E61" i="1"/>
  <c r="J58" i="1"/>
  <c r="I57" i="1"/>
  <c r="F54" i="1"/>
  <c r="E53" i="1"/>
  <c r="J50" i="1"/>
  <c r="I49" i="1"/>
  <c r="F46" i="1"/>
  <c r="E45" i="1"/>
  <c r="J42" i="1"/>
  <c r="I41" i="1"/>
  <c r="F38" i="1"/>
  <c r="E37" i="1"/>
  <c r="J34" i="1"/>
  <c r="I33" i="1"/>
  <c r="F30" i="1"/>
  <c r="E29" i="1"/>
  <c r="G26" i="1"/>
  <c r="F21" i="1"/>
  <c r="G18" i="1"/>
  <c r="H141" i="1"/>
  <c r="E117" i="1"/>
  <c r="G152" i="1"/>
  <c r="K152" i="1"/>
  <c r="I152" i="1"/>
  <c r="E152" i="1"/>
  <c r="J152" i="1"/>
  <c r="F152" i="1"/>
  <c r="H152" i="1"/>
  <c r="C148" i="1"/>
  <c r="G148" i="1"/>
  <c r="K148" i="1"/>
  <c r="E148" i="1"/>
  <c r="J148" i="1"/>
  <c r="F148" i="1"/>
  <c r="E144" i="1"/>
  <c r="I144" i="1"/>
  <c r="J144" i="1"/>
  <c r="F144" i="1"/>
  <c r="K144" i="1"/>
  <c r="E140" i="1"/>
  <c r="H140" i="1"/>
  <c r="E136" i="1"/>
  <c r="I136" i="1"/>
  <c r="G136" i="1"/>
  <c r="H136" i="1"/>
  <c r="F136" i="1"/>
  <c r="J136" i="1"/>
  <c r="K136" i="1"/>
  <c r="E132" i="1"/>
  <c r="I132" i="1"/>
  <c r="H132" i="1"/>
  <c r="J132" i="1"/>
  <c r="K132" i="1"/>
  <c r="E128" i="1"/>
  <c r="I128" i="1"/>
  <c r="J128" i="1"/>
  <c r="F128" i="1"/>
  <c r="K128" i="1"/>
  <c r="G128" i="1"/>
  <c r="H128" i="1"/>
  <c r="E124" i="1"/>
  <c r="I124" i="1"/>
  <c r="F124" i="1"/>
  <c r="K124" i="1"/>
  <c r="G124" i="1"/>
  <c r="H124" i="1"/>
  <c r="J124" i="1"/>
  <c r="E120" i="1"/>
  <c r="I120" i="1"/>
  <c r="G120" i="1"/>
  <c r="H120" i="1"/>
  <c r="J120" i="1"/>
  <c r="K120" i="1"/>
  <c r="E116" i="1"/>
  <c r="I116" i="1"/>
  <c r="H116" i="1"/>
  <c r="J116" i="1"/>
  <c r="F116" i="1"/>
  <c r="G116" i="1"/>
  <c r="E112" i="1"/>
  <c r="I112" i="1"/>
  <c r="J112" i="1"/>
  <c r="F112" i="1"/>
  <c r="K112" i="1"/>
  <c r="G112" i="1"/>
  <c r="H112" i="1"/>
  <c r="E108" i="1"/>
  <c r="I108" i="1"/>
  <c r="F108" i="1"/>
  <c r="K108" i="1"/>
  <c r="G108" i="1"/>
  <c r="H108" i="1"/>
  <c r="J108" i="1"/>
  <c r="E104" i="1"/>
  <c r="I104" i="1"/>
  <c r="G104" i="1"/>
  <c r="H104" i="1"/>
  <c r="F104" i="1"/>
  <c r="F12" i="1"/>
  <c r="J12" i="1"/>
  <c r="G12" i="1"/>
  <c r="K12" i="1"/>
  <c r="K96" i="1"/>
  <c r="G96" i="1"/>
  <c r="J95" i="1"/>
  <c r="F95" i="1"/>
  <c r="K68" i="1"/>
  <c r="G68" i="1"/>
  <c r="J67" i="1"/>
  <c r="F67" i="1"/>
  <c r="K64" i="1"/>
  <c r="G64" i="1"/>
  <c r="J63" i="1"/>
  <c r="F63" i="1"/>
  <c r="K60" i="1"/>
  <c r="G60" i="1"/>
  <c r="J59" i="1"/>
  <c r="F59" i="1"/>
  <c r="K56" i="1"/>
  <c r="G56" i="1"/>
  <c r="J55" i="1"/>
  <c r="F55" i="1"/>
  <c r="K52" i="1"/>
  <c r="G52" i="1"/>
  <c r="J51" i="1"/>
  <c r="F51" i="1"/>
  <c r="K48" i="1"/>
  <c r="G48" i="1"/>
  <c r="J47" i="1"/>
  <c r="F47" i="1"/>
  <c r="K44" i="1"/>
  <c r="G44" i="1"/>
  <c r="J43" i="1"/>
  <c r="F43" i="1"/>
  <c r="K40" i="1"/>
  <c r="G40" i="1"/>
  <c r="J39" i="1"/>
  <c r="F39" i="1"/>
  <c r="K36" i="1"/>
  <c r="G36" i="1"/>
  <c r="J35" i="1"/>
  <c r="F35" i="1"/>
  <c r="K32" i="1"/>
  <c r="G32" i="1"/>
  <c r="J31" i="1"/>
  <c r="F31" i="1"/>
  <c r="K28" i="1"/>
  <c r="G28" i="1"/>
  <c r="J27" i="1"/>
  <c r="F27" i="1"/>
  <c r="K24" i="1"/>
  <c r="G24" i="1"/>
  <c r="J23" i="1"/>
  <c r="F23" i="1"/>
  <c r="K20" i="1"/>
  <c r="G20" i="1"/>
  <c r="J19" i="1"/>
  <c r="F19" i="1"/>
  <c r="K16" i="1"/>
  <c r="G16" i="1"/>
  <c r="J15" i="1"/>
  <c r="F15" i="1"/>
  <c r="E12" i="1"/>
  <c r="I148" i="1"/>
  <c r="H144" i="1"/>
  <c r="G132" i="1"/>
  <c r="F120" i="1"/>
  <c r="C11" i="1"/>
  <c r="E11" i="1"/>
  <c r="I11" i="1"/>
  <c r="F11" i="1"/>
  <c r="J11" i="1"/>
  <c r="J96" i="1"/>
  <c r="I95" i="1"/>
  <c r="J68" i="1"/>
  <c r="I67" i="1"/>
  <c r="E67" i="1"/>
  <c r="J64" i="1"/>
  <c r="I63" i="1"/>
  <c r="J60" i="1"/>
  <c r="I59" i="1"/>
  <c r="E59" i="1"/>
  <c r="J56" i="1"/>
  <c r="I55" i="1"/>
  <c r="J52" i="1"/>
  <c r="I51" i="1"/>
  <c r="E51" i="1"/>
  <c r="J48" i="1"/>
  <c r="I47" i="1"/>
  <c r="J44" i="1"/>
  <c r="I43" i="1"/>
  <c r="E43" i="1"/>
  <c r="J40" i="1"/>
  <c r="I39" i="1"/>
  <c r="J36" i="1"/>
  <c r="I35" i="1"/>
  <c r="E35" i="1"/>
  <c r="J32" i="1"/>
  <c r="I31" i="1"/>
  <c r="J28" i="1"/>
  <c r="I27" i="1"/>
  <c r="E27" i="1"/>
  <c r="J24" i="1"/>
  <c r="I23" i="1"/>
  <c r="J20" i="1"/>
  <c r="I19" i="1"/>
  <c r="E19" i="1"/>
  <c r="J16" i="1"/>
  <c r="I15" i="1"/>
  <c r="K11" i="1"/>
  <c r="H148" i="1"/>
  <c r="G144" i="1"/>
  <c r="F132" i="1"/>
  <c r="B71" i="1"/>
  <c r="D71" i="1" s="1"/>
  <c r="B63" i="1"/>
  <c r="B55" i="1"/>
  <c r="B47" i="1"/>
  <c r="B31" i="1"/>
  <c r="B15" i="1"/>
  <c r="D99" i="1"/>
  <c r="D67" i="1"/>
  <c r="D35" i="1"/>
  <c r="B247" i="1"/>
  <c r="J247" i="1" s="1"/>
  <c r="B239" i="1"/>
  <c r="C239" i="1" s="1"/>
  <c r="B227" i="1"/>
  <c r="C227" i="1" s="1"/>
  <c r="B215" i="1"/>
  <c r="J215" i="1" s="1"/>
  <c r="B203" i="1"/>
  <c r="D203" i="1" s="1"/>
  <c r="B195" i="1"/>
  <c r="D195" i="1" s="1"/>
  <c r="B183" i="1"/>
  <c r="D183" i="1" s="1"/>
  <c r="B171" i="1"/>
  <c r="C171" i="1" s="1"/>
  <c r="B159" i="1"/>
  <c r="C159" i="1" s="1"/>
  <c r="C147" i="1"/>
  <c r="D147" i="1"/>
  <c r="B147" i="1"/>
  <c r="C131" i="1"/>
  <c r="B131" i="1"/>
  <c r="C119" i="1"/>
  <c r="D119" i="1"/>
  <c r="B119" i="1"/>
  <c r="D131" i="1"/>
  <c r="C150" i="1"/>
  <c r="D150" i="1"/>
  <c r="C138" i="1"/>
  <c r="D138" i="1"/>
  <c r="C130" i="1"/>
  <c r="D130" i="1"/>
  <c r="C118" i="1"/>
  <c r="D118" i="1"/>
  <c r="C114" i="1"/>
  <c r="D114" i="1"/>
  <c r="C110" i="1"/>
  <c r="D110" i="1"/>
  <c r="C106" i="1"/>
  <c r="D106" i="1"/>
  <c r="C102" i="1"/>
  <c r="D102" i="1"/>
  <c r="C98" i="1"/>
  <c r="D98" i="1"/>
  <c r="C78" i="1"/>
  <c r="B74" i="1"/>
  <c r="F74" i="1" s="1"/>
  <c r="C70" i="1"/>
  <c r="D70" i="1"/>
  <c r="B70" i="1"/>
  <c r="C66" i="1"/>
  <c r="D66" i="1"/>
  <c r="B66" i="1"/>
  <c r="C62" i="1"/>
  <c r="D62" i="1"/>
  <c r="B62" i="1"/>
  <c r="C58" i="1"/>
  <c r="D58" i="1"/>
  <c r="B58" i="1"/>
  <c r="C54" i="1"/>
  <c r="D54" i="1"/>
  <c r="B54" i="1"/>
  <c r="C50" i="1"/>
  <c r="D50" i="1"/>
  <c r="B50" i="1"/>
  <c r="C46" i="1"/>
  <c r="D46" i="1"/>
  <c r="B46" i="1"/>
  <c r="C42" i="1"/>
  <c r="D42" i="1"/>
  <c r="B42" i="1"/>
  <c r="C38" i="1"/>
  <c r="D38" i="1"/>
  <c r="B38" i="1"/>
  <c r="C34" i="1"/>
  <c r="D34" i="1"/>
  <c r="B34" i="1"/>
  <c r="C30" i="1"/>
  <c r="D30" i="1"/>
  <c r="B30" i="1"/>
  <c r="C26" i="1"/>
  <c r="D26" i="1"/>
  <c r="B26" i="1"/>
  <c r="C22" i="1"/>
  <c r="D22" i="1"/>
  <c r="B22" i="1"/>
  <c r="C18" i="1"/>
  <c r="D18" i="1"/>
  <c r="B18" i="1"/>
  <c r="C14" i="1"/>
  <c r="D14" i="1"/>
  <c r="B14" i="1"/>
  <c r="B222" i="1"/>
  <c r="C222" i="1" s="1"/>
  <c r="B190" i="1"/>
  <c r="K190" i="1" s="1"/>
  <c r="B158" i="1"/>
  <c r="C158" i="1" s="1"/>
  <c r="B110" i="1"/>
  <c r="B94" i="1"/>
  <c r="J94" i="1" s="1"/>
  <c r="B78" i="1"/>
  <c r="E78" i="1" s="1"/>
  <c r="B39" i="1"/>
  <c r="B243" i="1"/>
  <c r="G243" i="1" s="1"/>
  <c r="B231" i="1"/>
  <c r="D231" i="1" s="1"/>
  <c r="B219" i="1"/>
  <c r="C219" i="1" s="1"/>
  <c r="B207" i="1"/>
  <c r="D207" i="1" s="1"/>
  <c r="B191" i="1"/>
  <c r="D191" i="1" s="1"/>
  <c r="B175" i="1"/>
  <c r="D175" i="1" s="1"/>
  <c r="B155" i="1"/>
  <c r="E155" i="1" s="1"/>
  <c r="C143" i="1"/>
  <c r="D143" i="1"/>
  <c r="B143" i="1"/>
  <c r="C135" i="1"/>
  <c r="D135" i="1"/>
  <c r="B135" i="1"/>
  <c r="C127" i="1"/>
  <c r="D127" i="1"/>
  <c r="B127" i="1"/>
  <c r="K10" i="1"/>
  <c r="E10" i="1"/>
  <c r="G10" i="1"/>
  <c r="I10" i="1"/>
  <c r="J10" i="1"/>
  <c r="F10" i="1"/>
  <c r="D10" i="1"/>
  <c r="H10" i="1"/>
  <c r="C10" i="1"/>
  <c r="C142" i="1"/>
  <c r="D142" i="1"/>
  <c r="C126" i="1"/>
  <c r="D126" i="1"/>
  <c r="B249" i="1"/>
  <c r="I249" i="1" s="1"/>
  <c r="B250" i="1"/>
  <c r="C250" i="1" s="1"/>
  <c r="B234" i="1"/>
  <c r="C234" i="1" s="1"/>
  <c r="B202" i="1"/>
  <c r="C202" i="1" s="1"/>
  <c r="B170" i="1"/>
  <c r="G170" i="1" s="1"/>
  <c r="B138" i="1"/>
  <c r="B106" i="1"/>
  <c r="B90" i="1"/>
  <c r="F90" i="1" s="1"/>
  <c r="B23" i="1"/>
  <c r="B251" i="1"/>
  <c r="C251" i="1" s="1"/>
  <c r="B235" i="1"/>
  <c r="D235" i="1" s="1"/>
  <c r="B223" i="1"/>
  <c r="D223" i="1" s="1"/>
  <c r="B211" i="1"/>
  <c r="G211" i="1" s="1"/>
  <c r="B199" i="1"/>
  <c r="D199" i="1" s="1"/>
  <c r="B187" i="1"/>
  <c r="C187" i="1" s="1"/>
  <c r="B179" i="1"/>
  <c r="B167" i="1"/>
  <c r="D167" i="1" s="1"/>
  <c r="B163" i="1"/>
  <c r="C163" i="1" s="1"/>
  <c r="C151" i="1"/>
  <c r="B151" i="1"/>
  <c r="B139" i="1"/>
  <c r="D139" i="1" s="1"/>
  <c r="C123" i="1"/>
  <c r="B123" i="1"/>
  <c r="D123" i="1"/>
  <c r="D154" i="1"/>
  <c r="C154" i="1"/>
  <c r="D146" i="1"/>
  <c r="C146" i="1"/>
  <c r="C134" i="1"/>
  <c r="D134" i="1"/>
  <c r="C122" i="1"/>
  <c r="D122" i="1"/>
  <c r="B253" i="1"/>
  <c r="C253" i="1" s="1"/>
  <c r="B252" i="1"/>
  <c r="J252" i="1" s="1"/>
  <c r="B248" i="1"/>
  <c r="K248" i="1" s="1"/>
  <c r="B244" i="1"/>
  <c r="G244" i="1" s="1"/>
  <c r="B240" i="1"/>
  <c r="K240" i="1" s="1"/>
  <c r="B236" i="1"/>
  <c r="I236" i="1" s="1"/>
  <c r="B232" i="1"/>
  <c r="F232" i="1" s="1"/>
  <c r="B228" i="1"/>
  <c r="B224" i="1"/>
  <c r="K224" i="1" s="1"/>
  <c r="B220" i="1"/>
  <c r="G220" i="1" s="1"/>
  <c r="B216" i="1"/>
  <c r="F216" i="1" s="1"/>
  <c r="B246" i="1"/>
  <c r="J246" i="1" s="1"/>
  <c r="B230" i="1"/>
  <c r="C230" i="1" s="1"/>
  <c r="B214" i="1"/>
  <c r="I214" i="1" s="1"/>
  <c r="B198" i="1"/>
  <c r="C198" i="1" s="1"/>
  <c r="B182" i="1"/>
  <c r="D182" i="1" s="1"/>
  <c r="B166" i="1"/>
  <c r="C166" i="1" s="1"/>
  <c r="B150" i="1"/>
  <c r="B134" i="1"/>
  <c r="B118" i="1"/>
  <c r="B102" i="1"/>
  <c r="B86" i="1"/>
  <c r="E86" i="1" s="1"/>
  <c r="D151" i="1"/>
  <c r="C153" i="1"/>
  <c r="D153" i="1"/>
  <c r="C149" i="1"/>
  <c r="D149" i="1"/>
  <c r="C145" i="1"/>
  <c r="D145" i="1"/>
  <c r="C141" i="1"/>
  <c r="D141" i="1"/>
  <c r="C137" i="1"/>
  <c r="D137" i="1"/>
  <c r="C133" i="1"/>
  <c r="D133" i="1"/>
  <c r="C129" i="1"/>
  <c r="D129" i="1"/>
  <c r="C125" i="1"/>
  <c r="D125" i="1"/>
  <c r="C121" i="1"/>
  <c r="D121" i="1"/>
  <c r="C117" i="1"/>
  <c r="D117" i="1"/>
  <c r="C113" i="1"/>
  <c r="D113" i="1"/>
  <c r="C109" i="1"/>
  <c r="D109" i="1"/>
  <c r="C105" i="1"/>
  <c r="D105" i="1"/>
  <c r="C97" i="1"/>
  <c r="D97" i="1"/>
  <c r="D81" i="1"/>
  <c r="C73" i="1"/>
  <c r="D73" i="1"/>
  <c r="C69" i="1"/>
  <c r="D69" i="1"/>
  <c r="C65" i="1"/>
  <c r="D65" i="1"/>
  <c r="C61" i="1"/>
  <c r="D61" i="1"/>
  <c r="C57" i="1"/>
  <c r="B57" i="1"/>
  <c r="D57" i="1"/>
  <c r="C53" i="1"/>
  <c r="D53" i="1"/>
  <c r="B53" i="1"/>
  <c r="C49" i="1"/>
  <c r="B49" i="1"/>
  <c r="D49" i="1"/>
  <c r="C45" i="1"/>
  <c r="D45" i="1"/>
  <c r="B45" i="1"/>
  <c r="C41" i="1"/>
  <c r="B41" i="1"/>
  <c r="D41" i="1"/>
  <c r="C37" i="1"/>
  <c r="D37" i="1"/>
  <c r="B37" i="1"/>
  <c r="C33" i="1"/>
  <c r="B33" i="1"/>
  <c r="D33" i="1"/>
  <c r="C29" i="1"/>
  <c r="D29" i="1"/>
  <c r="B29" i="1"/>
  <c r="C25" i="1"/>
  <c r="B25" i="1"/>
  <c r="D25" i="1"/>
  <c r="C21" i="1"/>
  <c r="D21" i="1"/>
  <c r="B21" i="1"/>
  <c r="C17" i="1"/>
  <c r="B17" i="1"/>
  <c r="D17" i="1"/>
  <c r="C13" i="1"/>
  <c r="D13" i="1"/>
  <c r="B13" i="1"/>
  <c r="B245" i="1"/>
  <c r="I245" i="1" s="1"/>
  <c r="B241" i="1"/>
  <c r="H241" i="1" s="1"/>
  <c r="B237" i="1"/>
  <c r="H237" i="1" s="1"/>
  <c r="B233" i="1"/>
  <c r="H233" i="1" s="1"/>
  <c r="B229" i="1"/>
  <c r="B225" i="1"/>
  <c r="D225" i="1" s="1"/>
  <c r="B221" i="1"/>
  <c r="C221" i="1" s="1"/>
  <c r="B217" i="1"/>
  <c r="H217" i="1" s="1"/>
  <c r="B213" i="1"/>
  <c r="I213" i="1" s="1"/>
  <c r="B209" i="1"/>
  <c r="H209" i="1" s="1"/>
  <c r="B205" i="1"/>
  <c r="K205" i="1" s="1"/>
  <c r="B201" i="1"/>
  <c r="I201" i="1" s="1"/>
  <c r="B197" i="1"/>
  <c r="B193" i="1"/>
  <c r="D193" i="1" s="1"/>
  <c r="B189" i="1"/>
  <c r="F189" i="1" s="1"/>
  <c r="B185" i="1"/>
  <c r="D185" i="1" s="1"/>
  <c r="B181" i="1"/>
  <c r="C181" i="1" s="1"/>
  <c r="B177" i="1"/>
  <c r="K177" i="1" s="1"/>
  <c r="B173" i="1"/>
  <c r="C173" i="1" s="1"/>
  <c r="B169" i="1"/>
  <c r="C169" i="1" s="1"/>
  <c r="B165" i="1"/>
  <c r="C165" i="1" s="1"/>
  <c r="B161" i="1"/>
  <c r="J161" i="1" s="1"/>
  <c r="B157" i="1"/>
  <c r="C157" i="1" s="1"/>
  <c r="B153" i="1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G101" i="1" s="1"/>
  <c r="B97" i="1"/>
  <c r="B93" i="1"/>
  <c r="H93" i="1" s="1"/>
  <c r="B89" i="1"/>
  <c r="J89" i="1" s="1"/>
  <c r="B85" i="1"/>
  <c r="I85" i="1" s="1"/>
  <c r="B81" i="1"/>
  <c r="E81" i="1" s="1"/>
  <c r="B77" i="1"/>
  <c r="F77" i="1" s="1"/>
  <c r="B51" i="1"/>
  <c r="B35" i="1"/>
  <c r="B19" i="1"/>
  <c r="D148" i="1"/>
  <c r="D59" i="1"/>
  <c r="D27" i="1"/>
  <c r="C152" i="1"/>
  <c r="D152" i="1"/>
  <c r="C144" i="1"/>
  <c r="D144" i="1"/>
  <c r="C136" i="1"/>
  <c r="D136" i="1"/>
  <c r="C132" i="1"/>
  <c r="D132" i="1"/>
  <c r="C128" i="1"/>
  <c r="D128" i="1"/>
  <c r="C124" i="1"/>
  <c r="D124" i="1"/>
  <c r="C120" i="1"/>
  <c r="D120" i="1"/>
  <c r="C116" i="1"/>
  <c r="D116" i="1"/>
  <c r="C112" i="1"/>
  <c r="D112" i="1"/>
  <c r="C108" i="1"/>
  <c r="D108" i="1"/>
  <c r="C104" i="1"/>
  <c r="D104" i="1"/>
  <c r="C96" i="1"/>
  <c r="D96" i="1"/>
  <c r="B72" i="1"/>
  <c r="F72" i="1" s="1"/>
  <c r="C68" i="1"/>
  <c r="D68" i="1"/>
  <c r="B68" i="1"/>
  <c r="C64" i="1"/>
  <c r="D64" i="1"/>
  <c r="B64" i="1"/>
  <c r="C60" i="1"/>
  <c r="D60" i="1"/>
  <c r="B60" i="1"/>
  <c r="C56" i="1"/>
  <c r="D56" i="1"/>
  <c r="B56" i="1"/>
  <c r="C52" i="1"/>
  <c r="D52" i="1"/>
  <c r="B52" i="1"/>
  <c r="C48" i="1"/>
  <c r="D48" i="1"/>
  <c r="B48" i="1"/>
  <c r="C44" i="1"/>
  <c r="D44" i="1"/>
  <c r="B44" i="1"/>
  <c r="C40" i="1"/>
  <c r="D40" i="1"/>
  <c r="B40" i="1"/>
  <c r="C36" i="1"/>
  <c r="D36" i="1"/>
  <c r="B36" i="1"/>
  <c r="C32" i="1"/>
  <c r="D32" i="1"/>
  <c r="B32" i="1"/>
  <c r="C28" i="1"/>
  <c r="D28" i="1"/>
  <c r="B28" i="1"/>
  <c r="C24" i="1"/>
  <c r="D24" i="1"/>
  <c r="B24" i="1"/>
  <c r="C20" i="1"/>
  <c r="D20" i="1"/>
  <c r="B20" i="1"/>
  <c r="C16" i="1"/>
  <c r="D16" i="1"/>
  <c r="B16" i="1"/>
  <c r="C12" i="1"/>
  <c r="D12" i="1"/>
  <c r="B12" i="1"/>
  <c r="B212" i="1"/>
  <c r="G212" i="1" s="1"/>
  <c r="B208" i="1"/>
  <c r="K208" i="1" s="1"/>
  <c r="B204" i="1"/>
  <c r="G204" i="1" s="1"/>
  <c r="B200" i="1"/>
  <c r="F200" i="1" s="1"/>
  <c r="B196" i="1"/>
  <c r="G196" i="1" s="1"/>
  <c r="B192" i="1"/>
  <c r="I192" i="1" s="1"/>
  <c r="B188" i="1"/>
  <c r="C188" i="1" s="1"/>
  <c r="B184" i="1"/>
  <c r="E184" i="1" s="1"/>
  <c r="B180" i="1"/>
  <c r="C180" i="1" s="1"/>
  <c r="B176" i="1"/>
  <c r="C176" i="1" s="1"/>
  <c r="B172" i="1"/>
  <c r="J172" i="1" s="1"/>
  <c r="B168" i="1"/>
  <c r="J168" i="1" s="1"/>
  <c r="B164" i="1"/>
  <c r="C164" i="1" s="1"/>
  <c r="B160" i="1"/>
  <c r="C160" i="1" s="1"/>
  <c r="B156" i="1"/>
  <c r="H156" i="1" s="1"/>
  <c r="B152" i="1"/>
  <c r="B148" i="1"/>
  <c r="B144" i="1"/>
  <c r="B140" i="1"/>
  <c r="C140" i="1" s="1"/>
  <c r="B136" i="1"/>
  <c r="B132" i="1"/>
  <c r="B128" i="1"/>
  <c r="B124" i="1"/>
  <c r="B120" i="1"/>
  <c r="B116" i="1"/>
  <c r="B112" i="1"/>
  <c r="B108" i="1"/>
  <c r="B104" i="1"/>
  <c r="B100" i="1"/>
  <c r="J100" i="1" s="1"/>
  <c r="B92" i="1"/>
  <c r="F92" i="1" s="1"/>
  <c r="B88" i="1"/>
  <c r="F88" i="1" s="1"/>
  <c r="B84" i="1"/>
  <c r="J84" i="1" s="1"/>
  <c r="B80" i="1"/>
  <c r="I80" i="1" s="1"/>
  <c r="B76" i="1"/>
  <c r="F76" i="1" s="1"/>
  <c r="B69" i="1"/>
  <c r="B61" i="1"/>
  <c r="D115" i="1"/>
  <c r="D51" i="1"/>
  <c r="D19" i="1"/>
  <c r="C111" i="1"/>
  <c r="D111" i="1"/>
  <c r="C103" i="1"/>
  <c r="D103" i="1"/>
  <c r="C95" i="1"/>
  <c r="D95" i="1"/>
  <c r="C63" i="1"/>
  <c r="D63" i="1"/>
  <c r="C55" i="1"/>
  <c r="D55" i="1"/>
  <c r="C47" i="1"/>
  <c r="D47" i="1"/>
  <c r="C39" i="1"/>
  <c r="D39" i="1"/>
  <c r="C31" i="1"/>
  <c r="D31" i="1"/>
  <c r="C23" i="1"/>
  <c r="D23" i="1"/>
  <c r="C15" i="1"/>
  <c r="D15" i="1"/>
  <c r="B115" i="1"/>
  <c r="B111" i="1"/>
  <c r="B107" i="1"/>
  <c r="B103" i="1"/>
  <c r="B99" i="1"/>
  <c r="B91" i="1"/>
  <c r="C91" i="1" s="1"/>
  <c r="B87" i="1"/>
  <c r="K87" i="1" s="1"/>
  <c r="B83" i="1"/>
  <c r="C83" i="1" s="1"/>
  <c r="B79" i="1"/>
  <c r="E79" i="1" s="1"/>
  <c r="B75" i="1"/>
  <c r="G75" i="1" s="1"/>
  <c r="B67" i="1"/>
  <c r="B59" i="1"/>
  <c r="B43" i="1"/>
  <c r="B27" i="1"/>
  <c r="B11" i="1"/>
  <c r="D107" i="1"/>
  <c r="D43" i="1"/>
  <c r="D11" i="1"/>
  <c r="G86" i="1" l="1"/>
  <c r="C86" i="1"/>
  <c r="K91" i="1"/>
  <c r="D91" i="1"/>
  <c r="G91" i="1"/>
  <c r="G92" i="1"/>
  <c r="J156" i="1"/>
  <c r="E157" i="1"/>
  <c r="D156" i="1"/>
  <c r="H86" i="1"/>
  <c r="D86" i="1"/>
  <c r="K86" i="1"/>
  <c r="J86" i="1"/>
  <c r="H100" i="1"/>
  <c r="F101" i="1"/>
  <c r="I101" i="1"/>
  <c r="C101" i="1"/>
  <c r="G100" i="1"/>
  <c r="J101" i="1"/>
  <c r="E101" i="1"/>
  <c r="D100" i="1"/>
  <c r="K100" i="1"/>
  <c r="E100" i="1"/>
  <c r="H101" i="1"/>
  <c r="F100" i="1"/>
  <c r="I100" i="1"/>
  <c r="C100" i="1"/>
  <c r="D101" i="1"/>
  <c r="K101" i="1"/>
  <c r="D90" i="1"/>
  <c r="G89" i="1"/>
  <c r="E89" i="1"/>
  <c r="F89" i="1"/>
  <c r="C89" i="1"/>
  <c r="I89" i="1"/>
  <c r="H89" i="1"/>
  <c r="D89" i="1"/>
  <c r="K89" i="1"/>
  <c r="D92" i="1"/>
  <c r="I92" i="1"/>
  <c r="K92" i="1"/>
  <c r="C92" i="1"/>
  <c r="D93" i="1"/>
  <c r="J92" i="1"/>
  <c r="E92" i="1"/>
  <c r="H92" i="1"/>
  <c r="F79" i="1"/>
  <c r="G79" i="1"/>
  <c r="K80" i="1"/>
  <c r="D80" i="1"/>
  <c r="D79" i="1"/>
  <c r="J79" i="1"/>
  <c r="H79" i="1"/>
  <c r="C79" i="1"/>
  <c r="I79" i="1"/>
  <c r="G80" i="1"/>
  <c r="K79" i="1"/>
  <c r="I76" i="1"/>
  <c r="J76" i="1"/>
  <c r="K76" i="1"/>
  <c r="H76" i="1"/>
  <c r="G76" i="1"/>
  <c r="C76" i="1"/>
  <c r="E76" i="1"/>
  <c r="D76" i="1"/>
  <c r="D82" i="1"/>
  <c r="I82" i="1"/>
  <c r="C82" i="1"/>
  <c r="E82" i="1"/>
  <c r="F82" i="1"/>
  <c r="J82" i="1"/>
  <c r="H82" i="1"/>
  <c r="G82" i="1"/>
  <c r="K156" i="1"/>
  <c r="G156" i="1"/>
  <c r="E74" i="1"/>
  <c r="E156" i="1"/>
  <c r="F156" i="1"/>
  <c r="J75" i="1"/>
  <c r="I155" i="1"/>
  <c r="D155" i="1"/>
  <c r="G155" i="1"/>
  <c r="C155" i="1"/>
  <c r="D74" i="1"/>
  <c r="E75" i="1"/>
  <c r="I156" i="1"/>
  <c r="C156" i="1"/>
  <c r="K155" i="1"/>
  <c r="F155" i="1"/>
  <c r="K74" i="1"/>
  <c r="H75" i="1"/>
  <c r="C75" i="1"/>
  <c r="H155" i="1"/>
  <c r="D75" i="1"/>
  <c r="J155" i="1"/>
  <c r="H74" i="1"/>
  <c r="C74" i="1"/>
  <c r="I75" i="1"/>
  <c r="F75" i="1"/>
  <c r="J74" i="1"/>
  <c r="I74" i="1"/>
  <c r="K75" i="1"/>
  <c r="G74" i="1"/>
  <c r="D83" i="1"/>
  <c r="E83" i="1"/>
  <c r="J83" i="1"/>
  <c r="K83" i="1"/>
  <c r="I83" i="1"/>
  <c r="H83" i="1"/>
  <c r="F83" i="1"/>
  <c r="G83" i="1"/>
  <c r="C80" i="1"/>
  <c r="C81" i="1"/>
  <c r="K81" i="1"/>
  <c r="G81" i="1"/>
  <c r="E80" i="1"/>
  <c r="J80" i="1"/>
  <c r="I81" i="1"/>
  <c r="F81" i="1"/>
  <c r="H80" i="1"/>
  <c r="F80" i="1"/>
  <c r="H81" i="1"/>
  <c r="J81" i="1"/>
  <c r="D94" i="1"/>
  <c r="K93" i="1"/>
  <c r="G93" i="1"/>
  <c r="E93" i="1"/>
  <c r="E94" i="1"/>
  <c r="K94" i="1"/>
  <c r="J93" i="1"/>
  <c r="I93" i="1"/>
  <c r="F93" i="1"/>
  <c r="C93" i="1"/>
  <c r="C94" i="1"/>
  <c r="I94" i="1"/>
  <c r="C238" i="1"/>
  <c r="F94" i="1"/>
  <c r="G94" i="1"/>
  <c r="H94" i="1"/>
  <c r="I90" i="1"/>
  <c r="G90" i="1"/>
  <c r="I91" i="1"/>
  <c r="F91" i="1"/>
  <c r="J90" i="1"/>
  <c r="F172" i="1"/>
  <c r="G173" i="1"/>
  <c r="H90" i="1"/>
  <c r="K90" i="1"/>
  <c r="C90" i="1"/>
  <c r="J91" i="1"/>
  <c r="K173" i="1"/>
  <c r="E90" i="1"/>
  <c r="H91" i="1"/>
  <c r="D238" i="1"/>
  <c r="E91" i="1"/>
  <c r="D84" i="1"/>
  <c r="C218" i="1"/>
  <c r="C210" i="1"/>
  <c r="J4" i="1"/>
  <c r="H85" i="1"/>
  <c r="I84" i="1"/>
  <c r="C84" i="1"/>
  <c r="G84" i="1"/>
  <c r="K85" i="1"/>
  <c r="K210" i="1"/>
  <c r="H84" i="1"/>
  <c r="F85" i="1"/>
  <c r="D85" i="1"/>
  <c r="K84" i="1"/>
  <c r="E85" i="1"/>
  <c r="G85" i="1"/>
  <c r="I167" i="1"/>
  <c r="E84" i="1"/>
  <c r="J85" i="1"/>
  <c r="F84" i="1"/>
  <c r="C85" i="1"/>
  <c r="I88" i="1"/>
  <c r="J236" i="1"/>
  <c r="C241" i="1"/>
  <c r="D218" i="1"/>
  <c r="J218" i="1"/>
  <c r="C88" i="1"/>
  <c r="G88" i="1"/>
  <c r="D87" i="1"/>
  <c r="C87" i="1"/>
  <c r="J88" i="1"/>
  <c r="K88" i="1"/>
  <c r="J205" i="1"/>
  <c r="G87" i="1"/>
  <c r="F87" i="1"/>
  <c r="H88" i="1"/>
  <c r="E87" i="1"/>
  <c r="I87" i="1"/>
  <c r="D88" i="1"/>
  <c r="J87" i="1"/>
  <c r="H218" i="1"/>
  <c r="H87" i="1"/>
  <c r="E88" i="1"/>
  <c r="G77" i="1"/>
  <c r="G78" i="1"/>
  <c r="K78" i="1"/>
  <c r="K232" i="1"/>
  <c r="H205" i="1"/>
  <c r="G178" i="1"/>
  <c r="G238" i="1"/>
  <c r="G199" i="1"/>
  <c r="H227" i="1"/>
  <c r="I77" i="1"/>
  <c r="D77" i="1"/>
  <c r="I220" i="1"/>
  <c r="H77" i="1"/>
  <c r="K189" i="1"/>
  <c r="I233" i="1"/>
  <c r="G226" i="1"/>
  <c r="J238" i="1"/>
  <c r="H207" i="1"/>
  <c r="I78" i="1"/>
  <c r="H243" i="1"/>
  <c r="C77" i="1"/>
  <c r="D78" i="1"/>
  <c r="J204" i="1"/>
  <c r="E77" i="1"/>
  <c r="K77" i="1"/>
  <c r="I189" i="1"/>
  <c r="J158" i="1"/>
  <c r="J226" i="1"/>
  <c r="J77" i="1"/>
  <c r="I241" i="1"/>
  <c r="J230" i="1"/>
  <c r="E176" i="1"/>
  <c r="K253" i="1"/>
  <c r="K171" i="1"/>
  <c r="J239" i="1"/>
  <c r="K195" i="1"/>
  <c r="C174" i="1"/>
  <c r="C162" i="1"/>
  <c r="G160" i="1"/>
  <c r="E240" i="1"/>
  <c r="F160" i="1"/>
  <c r="J192" i="1"/>
  <c r="G236" i="1"/>
  <c r="H198" i="1"/>
  <c r="K161" i="1"/>
  <c r="J177" i="1"/>
  <c r="G193" i="1"/>
  <c r="E209" i="1"/>
  <c r="K237" i="1"/>
  <c r="J253" i="1"/>
  <c r="G166" i="1"/>
  <c r="I210" i="1"/>
  <c r="F218" i="1"/>
  <c r="F238" i="1"/>
  <c r="J171" i="1"/>
  <c r="F207" i="1"/>
  <c r="G247" i="1"/>
  <c r="G214" i="1"/>
  <c r="K139" i="1"/>
  <c r="J159" i="1"/>
  <c r="F195" i="1"/>
  <c r="G251" i="1"/>
  <c r="E208" i="1"/>
  <c r="H208" i="1"/>
  <c r="I239" i="1"/>
  <c r="J225" i="1"/>
  <c r="E239" i="1"/>
  <c r="D174" i="1"/>
  <c r="G253" i="1"/>
  <c r="K166" i="1"/>
  <c r="C195" i="1"/>
  <c r="G188" i="1"/>
  <c r="I252" i="1"/>
  <c r="G72" i="1"/>
  <c r="H192" i="1"/>
  <c r="G252" i="1"/>
  <c r="E203" i="1"/>
  <c r="G161" i="1"/>
  <c r="F177" i="1"/>
  <c r="J193" i="1"/>
  <c r="H221" i="1"/>
  <c r="J241" i="1"/>
  <c r="F158" i="1"/>
  <c r="G174" i="1"/>
  <c r="G234" i="1"/>
  <c r="G191" i="1"/>
  <c r="H223" i="1"/>
  <c r="K230" i="1"/>
  <c r="E139" i="1"/>
  <c r="F167" i="1"/>
  <c r="J203" i="1"/>
  <c r="K187" i="1"/>
  <c r="H190" i="1"/>
  <c r="F248" i="1"/>
  <c r="F184" i="1"/>
  <c r="K216" i="1"/>
  <c r="K202" i="1"/>
  <c r="H210" i="1"/>
  <c r="J234" i="1"/>
  <c r="E251" i="1"/>
  <c r="F190" i="1"/>
  <c r="I219" i="1"/>
  <c r="F227" i="1"/>
  <c r="J251" i="1"/>
  <c r="D194" i="1"/>
  <c r="D178" i="1"/>
  <c r="K192" i="1"/>
  <c r="E224" i="1"/>
  <c r="H176" i="1"/>
  <c r="J220" i="1"/>
  <c r="G140" i="1"/>
  <c r="I160" i="1"/>
  <c r="K176" i="1"/>
  <c r="F188" i="1"/>
  <c r="K200" i="1"/>
  <c r="H240" i="1"/>
  <c r="K225" i="1"/>
  <c r="F157" i="1"/>
  <c r="H169" i="1"/>
  <c r="H177" i="1"/>
  <c r="H185" i="1"/>
  <c r="J209" i="1"/>
  <c r="K221" i="1"/>
  <c r="I225" i="1"/>
  <c r="J237" i="1"/>
  <c r="E241" i="1"/>
  <c r="H253" i="1"/>
  <c r="E166" i="1"/>
  <c r="J174" i="1"/>
  <c r="F178" i="1"/>
  <c r="I186" i="1"/>
  <c r="J202" i="1"/>
  <c r="J210" i="1"/>
  <c r="K218" i="1"/>
  <c r="I218" i="1"/>
  <c r="E226" i="1"/>
  <c r="E234" i="1"/>
  <c r="I238" i="1"/>
  <c r="F163" i="1"/>
  <c r="I171" i="1"/>
  <c r="E191" i="1"/>
  <c r="E207" i="1"/>
  <c r="J223" i="1"/>
  <c r="F239" i="1"/>
  <c r="G198" i="1"/>
  <c r="F214" i="1"/>
  <c r="E230" i="1"/>
  <c r="I139" i="1"/>
  <c r="I159" i="1"/>
  <c r="E167" i="1"/>
  <c r="I203" i="1"/>
  <c r="G219" i="1"/>
  <c r="I235" i="1"/>
  <c r="F243" i="1"/>
  <c r="J235" i="1"/>
  <c r="I217" i="1"/>
  <c r="D210" i="1"/>
  <c r="I204" i="1"/>
  <c r="I140" i="1"/>
  <c r="I168" i="1"/>
  <c r="J176" i="1"/>
  <c r="J188" i="1"/>
  <c r="H224" i="1"/>
  <c r="E173" i="1"/>
  <c r="H230" i="1"/>
  <c r="H157" i="1"/>
  <c r="J169" i="1"/>
  <c r="E177" i="1"/>
  <c r="I185" i="1"/>
  <c r="I193" i="1"/>
  <c r="I209" i="1"/>
  <c r="J221" i="1"/>
  <c r="E225" i="1"/>
  <c r="H158" i="1"/>
  <c r="J166" i="1"/>
  <c r="I174" i="1"/>
  <c r="E178" i="1"/>
  <c r="F202" i="1"/>
  <c r="F210" i="1"/>
  <c r="I163" i="1"/>
  <c r="E171" i="1"/>
  <c r="K199" i="1"/>
  <c r="J207" i="1"/>
  <c r="H239" i="1"/>
  <c r="K247" i="1"/>
  <c r="H170" i="1"/>
  <c r="I198" i="1"/>
  <c r="G167" i="1"/>
  <c r="H195" i="1"/>
  <c r="G203" i="1"/>
  <c r="J219" i="1"/>
  <c r="G235" i="1"/>
  <c r="I251" i="1"/>
  <c r="C197" i="1"/>
  <c r="G197" i="1"/>
  <c r="C229" i="1"/>
  <c r="G229" i="1"/>
  <c r="D228" i="1"/>
  <c r="E228" i="1"/>
  <c r="F228" i="1"/>
  <c r="D179" i="1"/>
  <c r="K179" i="1"/>
  <c r="J71" i="1"/>
  <c r="H212" i="1"/>
  <c r="H244" i="1"/>
  <c r="H229" i="1"/>
  <c r="K245" i="1"/>
  <c r="G179" i="1"/>
  <c r="K182" i="1"/>
  <c r="J206" i="1"/>
  <c r="J242" i="1"/>
  <c r="K175" i="1"/>
  <c r="C200" i="1"/>
  <c r="I200" i="1"/>
  <c r="J200" i="1"/>
  <c r="C201" i="1"/>
  <c r="K201" i="1"/>
  <c r="C232" i="1"/>
  <c r="I232" i="1"/>
  <c r="J232" i="1"/>
  <c r="D249" i="1"/>
  <c r="K249" i="1"/>
  <c r="I71" i="1"/>
  <c r="J164" i="1"/>
  <c r="K168" i="1"/>
  <c r="E168" i="1"/>
  <c r="E180" i="1"/>
  <c r="K196" i="1"/>
  <c r="G200" i="1"/>
  <c r="K212" i="1"/>
  <c r="K244" i="1"/>
  <c r="I181" i="1"/>
  <c r="I165" i="1"/>
  <c r="J165" i="1"/>
  <c r="E169" i="1"/>
  <c r="E181" i="1"/>
  <c r="G185" i="1"/>
  <c r="J185" i="1"/>
  <c r="J197" i="1"/>
  <c r="J201" i="1"/>
  <c r="E201" i="1"/>
  <c r="J213" i="1"/>
  <c r="J217" i="1"/>
  <c r="E217" i="1"/>
  <c r="J229" i="1"/>
  <c r="J233" i="1"/>
  <c r="E233" i="1"/>
  <c r="J245" i="1"/>
  <c r="J249" i="1"/>
  <c r="E249" i="1"/>
  <c r="F183" i="1"/>
  <c r="E227" i="1"/>
  <c r="H186" i="1"/>
  <c r="K194" i="1"/>
  <c r="F194" i="1"/>
  <c r="K222" i="1"/>
  <c r="E222" i="1"/>
  <c r="K246" i="1"/>
  <c r="E246" i="1"/>
  <c r="J250" i="1"/>
  <c r="E71" i="1"/>
  <c r="F179" i="1"/>
  <c r="I187" i="1"/>
  <c r="F187" i="1"/>
  <c r="K191" i="1"/>
  <c r="H191" i="1"/>
  <c r="G215" i="1"/>
  <c r="E223" i="1"/>
  <c r="F223" i="1"/>
  <c r="G231" i="1"/>
  <c r="J162" i="1"/>
  <c r="H162" i="1"/>
  <c r="I170" i="1"/>
  <c r="K170" i="1"/>
  <c r="J182" i="1"/>
  <c r="G182" i="1"/>
  <c r="K198" i="1"/>
  <c r="E198" i="1"/>
  <c r="F206" i="1"/>
  <c r="K242" i="1"/>
  <c r="F242" i="1"/>
  <c r="J175" i="1"/>
  <c r="E183" i="1"/>
  <c r="G183" i="1"/>
  <c r="K211" i="1"/>
  <c r="K227" i="1"/>
  <c r="K243" i="1"/>
  <c r="D172" i="1"/>
  <c r="K172" i="1"/>
  <c r="C204" i="1"/>
  <c r="E204" i="1"/>
  <c r="F204" i="1"/>
  <c r="C72" i="1"/>
  <c r="H72" i="1"/>
  <c r="I72" i="1"/>
  <c r="E72" i="1"/>
  <c r="C189" i="1"/>
  <c r="G189" i="1"/>
  <c r="C205" i="1"/>
  <c r="G205" i="1"/>
  <c r="C237" i="1"/>
  <c r="G237" i="1"/>
  <c r="D214" i="1"/>
  <c r="H214" i="1"/>
  <c r="C220" i="1"/>
  <c r="E220" i="1"/>
  <c r="F220" i="1"/>
  <c r="C236" i="1"/>
  <c r="E236" i="1"/>
  <c r="F236" i="1"/>
  <c r="C252" i="1"/>
  <c r="E252" i="1"/>
  <c r="F252" i="1"/>
  <c r="D186" i="1"/>
  <c r="D206" i="1"/>
  <c r="D226" i="1"/>
  <c r="D242" i="1"/>
  <c r="D162" i="1"/>
  <c r="C178" i="1"/>
  <c r="G176" i="1"/>
  <c r="I196" i="1"/>
  <c r="I212" i="1"/>
  <c r="I228" i="1"/>
  <c r="I244" i="1"/>
  <c r="J72" i="1"/>
  <c r="H188" i="1"/>
  <c r="F208" i="1"/>
  <c r="F224" i="1"/>
  <c r="F240" i="1"/>
  <c r="K72" i="1"/>
  <c r="K140" i="1"/>
  <c r="K160" i="1"/>
  <c r="E160" i="1"/>
  <c r="F164" i="1"/>
  <c r="H172" i="1"/>
  <c r="I172" i="1"/>
  <c r="F176" i="1"/>
  <c r="G180" i="1"/>
  <c r="G184" i="1"/>
  <c r="I188" i="1"/>
  <c r="H204" i="1"/>
  <c r="H220" i="1"/>
  <c r="G228" i="1"/>
  <c r="H236" i="1"/>
  <c r="H252" i="1"/>
  <c r="J187" i="1"/>
  <c r="I207" i="1"/>
  <c r="E235" i="1"/>
  <c r="G157" i="1"/>
  <c r="H161" i="1"/>
  <c r="H165" i="1"/>
  <c r="F165" i="1"/>
  <c r="K169" i="1"/>
  <c r="I173" i="1"/>
  <c r="J173" i="1"/>
  <c r="H181" i="1"/>
  <c r="J181" i="1"/>
  <c r="K185" i="1"/>
  <c r="F185" i="1"/>
  <c r="H189" i="1"/>
  <c r="E193" i="1"/>
  <c r="F193" i="1"/>
  <c r="I197" i="1"/>
  <c r="G201" i="1"/>
  <c r="H201" i="1"/>
  <c r="I205" i="1"/>
  <c r="G209" i="1"/>
  <c r="G217" i="1"/>
  <c r="I221" i="1"/>
  <c r="G225" i="1"/>
  <c r="H225" i="1"/>
  <c r="I229" i="1"/>
  <c r="G233" i="1"/>
  <c r="I237" i="1"/>
  <c r="G241" i="1"/>
  <c r="G249" i="1"/>
  <c r="H249" i="1"/>
  <c r="I253" i="1"/>
  <c r="E195" i="1"/>
  <c r="I231" i="1"/>
  <c r="G158" i="1"/>
  <c r="I158" i="1"/>
  <c r="I166" i="1"/>
  <c r="F174" i="1"/>
  <c r="H174" i="1"/>
  <c r="J178" i="1"/>
  <c r="H178" i="1"/>
  <c r="E186" i="1"/>
  <c r="K186" i="1"/>
  <c r="H194" i="1"/>
  <c r="I194" i="1"/>
  <c r="H202" i="1"/>
  <c r="I202" i="1"/>
  <c r="G210" i="1"/>
  <c r="G218" i="1"/>
  <c r="J222" i="1"/>
  <c r="K226" i="1"/>
  <c r="F226" i="1"/>
  <c r="K234" i="1"/>
  <c r="F234" i="1"/>
  <c r="K238" i="1"/>
  <c r="E238" i="1"/>
  <c r="K250" i="1"/>
  <c r="F250" i="1"/>
  <c r="G159" i="1"/>
  <c r="J163" i="1"/>
  <c r="E163" i="1"/>
  <c r="G171" i="1"/>
  <c r="H171" i="1"/>
  <c r="I179" i="1"/>
  <c r="E187" i="1"/>
  <c r="H187" i="1"/>
  <c r="F191" i="1"/>
  <c r="H199" i="1"/>
  <c r="J199" i="1"/>
  <c r="K207" i="1"/>
  <c r="H215" i="1"/>
  <c r="K223" i="1"/>
  <c r="H231" i="1"/>
  <c r="J231" i="1"/>
  <c r="K239" i="1"/>
  <c r="H247" i="1"/>
  <c r="I162" i="1"/>
  <c r="K162" i="1"/>
  <c r="F170" i="1"/>
  <c r="E182" i="1"/>
  <c r="I190" i="1"/>
  <c r="J198" i="1"/>
  <c r="G206" i="1"/>
  <c r="I206" i="1"/>
  <c r="K214" i="1"/>
  <c r="E214" i="1"/>
  <c r="F230" i="1"/>
  <c r="H242" i="1"/>
  <c r="I242" i="1"/>
  <c r="J139" i="1"/>
  <c r="G139" i="1"/>
  <c r="E159" i="1"/>
  <c r="H159" i="1"/>
  <c r="K167" i="1"/>
  <c r="H167" i="1"/>
  <c r="I175" i="1"/>
  <c r="K183" i="1"/>
  <c r="H183" i="1"/>
  <c r="G195" i="1"/>
  <c r="H203" i="1"/>
  <c r="F203" i="1"/>
  <c r="H219" i="1"/>
  <c r="F219" i="1"/>
  <c r="G227" i="1"/>
  <c r="H235" i="1"/>
  <c r="F235" i="1"/>
  <c r="H251" i="1"/>
  <c r="F251" i="1"/>
  <c r="C196" i="1"/>
  <c r="E196" i="1"/>
  <c r="F196" i="1"/>
  <c r="C212" i="1"/>
  <c r="E212" i="1"/>
  <c r="F212" i="1"/>
  <c r="C213" i="1"/>
  <c r="G213" i="1"/>
  <c r="C245" i="1"/>
  <c r="G245" i="1"/>
  <c r="D246" i="1"/>
  <c r="H246" i="1"/>
  <c r="D244" i="1"/>
  <c r="E244" i="1"/>
  <c r="F244" i="1"/>
  <c r="D211" i="1"/>
  <c r="E211" i="1"/>
  <c r="D215" i="1"/>
  <c r="I215" i="1"/>
  <c r="G71" i="1"/>
  <c r="H71" i="1"/>
  <c r="K71" i="1"/>
  <c r="G164" i="1"/>
  <c r="E164" i="1"/>
  <c r="I180" i="1"/>
  <c r="H196" i="1"/>
  <c r="H228" i="1"/>
  <c r="E165" i="1"/>
  <c r="G165" i="1"/>
  <c r="K181" i="1"/>
  <c r="K197" i="1"/>
  <c r="H197" i="1"/>
  <c r="K213" i="1"/>
  <c r="H213" i="1"/>
  <c r="K229" i="1"/>
  <c r="H245" i="1"/>
  <c r="G175" i="1"/>
  <c r="H222" i="1"/>
  <c r="J194" i="1"/>
  <c r="G222" i="1"/>
  <c r="I222" i="1"/>
  <c r="G246" i="1"/>
  <c r="I246" i="1"/>
  <c r="G250" i="1"/>
  <c r="E250" i="1"/>
  <c r="H179" i="1"/>
  <c r="K215" i="1"/>
  <c r="K231" i="1"/>
  <c r="E162" i="1"/>
  <c r="F182" i="1"/>
  <c r="H175" i="1"/>
  <c r="I183" i="1"/>
  <c r="H211" i="1"/>
  <c r="F211" i="1"/>
  <c r="D168" i="1"/>
  <c r="G168" i="1"/>
  <c r="H168" i="1"/>
  <c r="C184" i="1"/>
  <c r="H184" i="1"/>
  <c r="J184" i="1"/>
  <c r="D217" i="1"/>
  <c r="K217" i="1"/>
  <c r="C233" i="1"/>
  <c r="K233" i="1"/>
  <c r="C216" i="1"/>
  <c r="I216" i="1"/>
  <c r="J216" i="1"/>
  <c r="C248" i="1"/>
  <c r="I248" i="1"/>
  <c r="J248" i="1"/>
  <c r="C194" i="1"/>
  <c r="D170" i="1"/>
  <c r="J170" i="1"/>
  <c r="C243" i="1"/>
  <c r="E243" i="1"/>
  <c r="K164" i="1"/>
  <c r="K180" i="1"/>
  <c r="H180" i="1"/>
  <c r="I184" i="1"/>
  <c r="G216" i="1"/>
  <c r="K228" i="1"/>
  <c r="G232" i="1"/>
  <c r="G248" i="1"/>
  <c r="F169" i="1"/>
  <c r="C71" i="1"/>
  <c r="C192" i="1"/>
  <c r="F192" i="1"/>
  <c r="G192" i="1"/>
  <c r="C208" i="1"/>
  <c r="I208" i="1"/>
  <c r="J208" i="1"/>
  <c r="C161" i="1"/>
  <c r="I161" i="1"/>
  <c r="D177" i="1"/>
  <c r="I177" i="1"/>
  <c r="D209" i="1"/>
  <c r="K209" i="1"/>
  <c r="D241" i="1"/>
  <c r="K241" i="1"/>
  <c r="C224" i="1"/>
  <c r="I224" i="1"/>
  <c r="J224" i="1"/>
  <c r="C240" i="1"/>
  <c r="I240" i="1"/>
  <c r="J240" i="1"/>
  <c r="C186" i="1"/>
  <c r="C206" i="1"/>
  <c r="C226" i="1"/>
  <c r="C242" i="1"/>
  <c r="C211" i="1"/>
  <c r="C190" i="1"/>
  <c r="J190" i="1"/>
  <c r="D247" i="1"/>
  <c r="I247" i="1"/>
  <c r="J180" i="1"/>
  <c r="E200" i="1"/>
  <c r="E216" i="1"/>
  <c r="E232" i="1"/>
  <c r="E248" i="1"/>
  <c r="H160" i="1"/>
  <c r="J196" i="1"/>
  <c r="J212" i="1"/>
  <c r="J228" i="1"/>
  <c r="J244" i="1"/>
  <c r="F71" i="1"/>
  <c r="J140" i="1"/>
  <c r="F140" i="1"/>
  <c r="J160" i="1"/>
  <c r="H164" i="1"/>
  <c r="I164" i="1"/>
  <c r="F168" i="1"/>
  <c r="G172" i="1"/>
  <c r="E172" i="1"/>
  <c r="I176" i="1"/>
  <c r="F180" i="1"/>
  <c r="K184" i="1"/>
  <c r="K188" i="1"/>
  <c r="E188" i="1"/>
  <c r="E192" i="1"/>
  <c r="H200" i="1"/>
  <c r="K204" i="1"/>
  <c r="G208" i="1"/>
  <c r="H216" i="1"/>
  <c r="K220" i="1"/>
  <c r="G224" i="1"/>
  <c r="H232" i="1"/>
  <c r="K236" i="1"/>
  <c r="G240" i="1"/>
  <c r="H248" i="1"/>
  <c r="K252" i="1"/>
  <c r="K163" i="1"/>
  <c r="K193" i="1"/>
  <c r="G221" i="1"/>
  <c r="J157" i="1"/>
  <c r="K157" i="1"/>
  <c r="E161" i="1"/>
  <c r="F161" i="1"/>
  <c r="K165" i="1"/>
  <c r="I169" i="1"/>
  <c r="G169" i="1"/>
  <c r="H173" i="1"/>
  <c r="F173" i="1"/>
  <c r="G177" i="1"/>
  <c r="G181" i="1"/>
  <c r="F181" i="1"/>
  <c r="E185" i="1"/>
  <c r="E189" i="1"/>
  <c r="J189" i="1"/>
  <c r="H193" i="1"/>
  <c r="F197" i="1"/>
  <c r="E197" i="1"/>
  <c r="F201" i="1"/>
  <c r="F205" i="1"/>
  <c r="E205" i="1"/>
  <c r="F209" i="1"/>
  <c r="F213" i="1"/>
  <c r="E213" i="1"/>
  <c r="F217" i="1"/>
  <c r="F221" i="1"/>
  <c r="E221" i="1"/>
  <c r="F225" i="1"/>
  <c r="F229" i="1"/>
  <c r="E229" i="1"/>
  <c r="F233" i="1"/>
  <c r="F237" i="1"/>
  <c r="E237" i="1"/>
  <c r="F241" i="1"/>
  <c r="F245" i="1"/>
  <c r="E245" i="1"/>
  <c r="F249" i="1"/>
  <c r="F253" i="1"/>
  <c r="E253" i="1"/>
  <c r="F166" i="1"/>
  <c r="I199" i="1"/>
  <c r="K158" i="1"/>
  <c r="E158" i="1"/>
  <c r="H166" i="1"/>
  <c r="E174" i="1"/>
  <c r="I178" i="1"/>
  <c r="J186" i="1"/>
  <c r="G186" i="1"/>
  <c r="G194" i="1"/>
  <c r="G202" i="1"/>
  <c r="E202" i="1"/>
  <c r="F222" i="1"/>
  <c r="H226" i="1"/>
  <c r="H234" i="1"/>
  <c r="I234" i="1"/>
  <c r="F246" i="1"/>
  <c r="H250" i="1"/>
  <c r="I250" i="1"/>
  <c r="E219" i="1"/>
  <c r="G163" i="1"/>
  <c r="H163" i="1"/>
  <c r="F171" i="1"/>
  <c r="J179" i="1"/>
  <c r="E179" i="1"/>
  <c r="G187" i="1"/>
  <c r="I191" i="1"/>
  <c r="J191" i="1"/>
  <c r="E199" i="1"/>
  <c r="F199" i="1"/>
  <c r="G207" i="1"/>
  <c r="E215" i="1"/>
  <c r="F215" i="1"/>
  <c r="G223" i="1"/>
  <c r="E231" i="1"/>
  <c r="F231" i="1"/>
  <c r="G239" i="1"/>
  <c r="E247" i="1"/>
  <c r="F247" i="1"/>
  <c r="F162" i="1"/>
  <c r="E170" i="1"/>
  <c r="H182" i="1"/>
  <c r="I182" i="1"/>
  <c r="E190" i="1"/>
  <c r="G190" i="1"/>
  <c r="F198" i="1"/>
  <c r="K206" i="1"/>
  <c r="E206" i="1"/>
  <c r="J214" i="1"/>
  <c r="G230" i="1"/>
  <c r="I230" i="1"/>
  <c r="G242" i="1"/>
  <c r="F139" i="1"/>
  <c r="H139" i="1"/>
  <c r="K159" i="1"/>
  <c r="F159" i="1"/>
  <c r="J167" i="1"/>
  <c r="F175" i="1"/>
  <c r="E175" i="1"/>
  <c r="J183" i="1"/>
  <c r="I195" i="1"/>
  <c r="J195" i="1"/>
  <c r="K203" i="1"/>
  <c r="I211" i="1"/>
  <c r="J211" i="1"/>
  <c r="K219" i="1"/>
  <c r="I227" i="1"/>
  <c r="J227" i="1"/>
  <c r="K235" i="1"/>
  <c r="I243" i="1"/>
  <c r="J243" i="1"/>
  <c r="K251" i="1"/>
  <c r="I223" i="1"/>
  <c r="D164" i="1"/>
  <c r="C177" i="1"/>
  <c r="C193" i="1"/>
  <c r="D253" i="1"/>
  <c r="C223" i="1"/>
  <c r="C209" i="1"/>
  <c r="C225" i="1"/>
  <c r="C139" i="1"/>
  <c r="D163" i="1"/>
  <c r="C231" i="1"/>
  <c r="D72" i="1"/>
  <c r="D196" i="1"/>
  <c r="C228" i="1"/>
  <c r="C244" i="1"/>
  <c r="D219" i="1"/>
  <c r="C168" i="1"/>
  <c r="D204" i="1"/>
  <c r="D157" i="1"/>
  <c r="C167" i="1"/>
  <c r="D187" i="1"/>
  <c r="C235" i="1"/>
  <c r="C214" i="1"/>
  <c r="C207" i="1"/>
  <c r="D243" i="1"/>
  <c r="C170" i="1"/>
  <c r="D180" i="1"/>
  <c r="D212" i="1"/>
  <c r="D165" i="1"/>
  <c r="D216" i="1"/>
  <c r="D224" i="1"/>
  <c r="D232" i="1"/>
  <c r="D240" i="1"/>
  <c r="D248" i="1"/>
  <c r="C175" i="1"/>
  <c r="D234" i="1"/>
  <c r="D188" i="1"/>
  <c r="D173" i="1"/>
  <c r="C199" i="1"/>
  <c r="C249" i="1"/>
  <c r="C183" i="1"/>
  <c r="D239" i="1"/>
  <c r="D160" i="1"/>
  <c r="D190" i="1"/>
  <c r="C185" i="1"/>
  <c r="C217" i="1"/>
  <c r="C172" i="1"/>
  <c r="D189" i="1"/>
  <c r="D205" i="1"/>
  <c r="D221" i="1"/>
  <c r="D237" i="1"/>
  <c r="D220" i="1"/>
  <c r="D236" i="1"/>
  <c r="D252" i="1"/>
  <c r="D166" i="1"/>
  <c r="C179" i="1"/>
  <c r="D251" i="1"/>
  <c r="D198" i="1"/>
  <c r="D230" i="1"/>
  <c r="C191" i="1"/>
  <c r="D159" i="1"/>
  <c r="D171" i="1"/>
  <c r="C203" i="1"/>
  <c r="C215" i="1"/>
  <c r="D227" i="1"/>
  <c r="D233" i="1"/>
  <c r="C246" i="1"/>
  <c r="D140" i="1"/>
  <c r="D176" i="1"/>
  <c r="D184" i="1"/>
  <c r="D192" i="1"/>
  <c r="D200" i="1"/>
  <c r="D208" i="1"/>
  <c r="D161" i="1"/>
  <c r="D169" i="1"/>
  <c r="D158" i="1"/>
  <c r="D202" i="1"/>
  <c r="D222" i="1"/>
  <c r="D250" i="1"/>
  <c r="C247" i="1"/>
  <c r="D201" i="1"/>
  <c r="C182" i="1"/>
  <c r="D181" i="1"/>
  <c r="D197" i="1"/>
  <c r="D213" i="1"/>
  <c r="D229" i="1"/>
  <c r="D245" i="1"/>
  <c r="F7" i="1" l="1"/>
  <c r="J7" i="1"/>
  <c r="D7" i="1"/>
  <c r="G7" i="1"/>
  <c r="K7" i="1"/>
  <c r="C7" i="1"/>
  <c r="H7" i="1"/>
  <c r="I7" i="1"/>
  <c r="E7" i="1"/>
</calcChain>
</file>

<file path=xl/sharedStrings.xml><?xml version="1.0" encoding="utf-8"?>
<sst xmlns="http://schemas.openxmlformats.org/spreadsheetml/2006/main" count="270" uniqueCount="233">
  <si>
    <t>Relación de entradas de mercancías</t>
  </si>
  <si>
    <t>Agrupadas por productos</t>
  </si>
  <si>
    <t>Desde</t>
  </si>
  <si>
    <t>Hasta</t>
  </si>
  <si>
    <t>Bisiesto</t>
  </si>
  <si>
    <t>Producto</t>
  </si>
  <si>
    <t>Datos en Kg.</t>
  </si>
  <si>
    <t>MAYORISTAS</t>
  </si>
  <si>
    <t>AGRICULTORES</t>
  </si>
  <si>
    <t>TOTAL</t>
  </si>
  <si>
    <t>No Local</t>
  </si>
  <si>
    <t>Local</t>
  </si>
  <si>
    <t>Total</t>
  </si>
  <si>
    <t>SUMA TOTAL</t>
  </si>
  <si>
    <t>Cod.</t>
  </si>
  <si>
    <t>FRUTAS</t>
  </si>
  <si>
    <t>Título1</t>
  </si>
  <si>
    <t>Título2</t>
  </si>
  <si>
    <t>Texto7</t>
  </si>
  <si>
    <t>TIPO_PRODUCTO</t>
  </si>
  <si>
    <t>SUBTOTALES</t>
  </si>
  <si>
    <t>PRODUCTO ID</t>
  </si>
  <si>
    <t>NOMBRE PRO</t>
  </si>
  <si>
    <t>MAY_IMP</t>
  </si>
  <si>
    <t>MAY_LOC</t>
  </si>
  <si>
    <t>MAY_TOT</t>
  </si>
  <si>
    <t>AGR_IMP</t>
  </si>
  <si>
    <t>AGR_LOC</t>
  </si>
  <si>
    <t>AGR_TOT</t>
  </si>
  <si>
    <t>TOT_IMP</t>
  </si>
  <si>
    <t>TOT_LOC</t>
  </si>
  <si>
    <t>TOT_TOT</t>
  </si>
  <si>
    <t>AGUACATE HASS</t>
  </si>
  <si>
    <t>ALBARICOQUES</t>
  </si>
  <si>
    <t>CEREZAS</t>
  </si>
  <si>
    <t>CIRUELAS  MORADAS</t>
  </si>
  <si>
    <t>COCOS</t>
  </si>
  <si>
    <t>DATILES</t>
  </si>
  <si>
    <t>FRESONES</t>
  </si>
  <si>
    <t>GRANADAS</t>
  </si>
  <si>
    <t>HIGO NEGRO</t>
  </si>
  <si>
    <t>LIMON COMÚN</t>
  </si>
  <si>
    <t>LIMON PRIMOFIORI</t>
  </si>
  <si>
    <t>MANDARINAS OTRAS</t>
  </si>
  <si>
    <t>MANZANAS OTRAS</t>
  </si>
  <si>
    <t>MANZANAS GOLDEN</t>
  </si>
  <si>
    <t xml:space="preserve">MANZANAS REINETA              </t>
  </si>
  <si>
    <t>MANZANA GRANNY SMITH</t>
  </si>
  <si>
    <t>MANZANA RED CHIEF</t>
  </si>
  <si>
    <t>MANZANAS ROYAL GALA</t>
  </si>
  <si>
    <t>MANZANAS FUJI</t>
  </si>
  <si>
    <t>MELONES PIEL DE SAPO</t>
  </si>
  <si>
    <t xml:space="preserve">MELONES GALIA                 </t>
  </si>
  <si>
    <t>NARANJAS ZUMO(pequeña)</t>
  </si>
  <si>
    <t>NECTARINAS</t>
  </si>
  <si>
    <t>PARAGUAYOS</t>
  </si>
  <si>
    <t>PERAS LIMONERAS</t>
  </si>
  <si>
    <t>PERAS DEVOE</t>
  </si>
  <si>
    <t>LIMA</t>
  </si>
  <si>
    <t xml:space="preserve">PIÑA TROPICAL                 </t>
  </si>
  <si>
    <t>PIÑA TROPICAL DULCE</t>
  </si>
  <si>
    <t>PLATANOS EXTRA</t>
  </si>
  <si>
    <t>PLATANOS PRIMERA</t>
  </si>
  <si>
    <t>PLATANOS SEGUNDA</t>
  </si>
  <si>
    <t>POMELOS</t>
  </si>
  <si>
    <t>UVAS  RED GLOBE</t>
  </si>
  <si>
    <t>PAPAYA OTRAS</t>
  </si>
  <si>
    <t>PAPAYA HAWAIANA</t>
  </si>
  <si>
    <t>PAPAYA CUBANA</t>
  </si>
  <si>
    <t>PAPAYA HÍBRIDA</t>
  </si>
  <si>
    <t>MANGAS</t>
  </si>
  <si>
    <t>KIWI</t>
  </si>
  <si>
    <t>FRAMBUESAS</t>
  </si>
  <si>
    <t>HIGOS PICOS</t>
  </si>
  <si>
    <t>PARCHITA</t>
  </si>
  <si>
    <t>MORAS</t>
  </si>
  <si>
    <t>PITAYA ROJA</t>
  </si>
  <si>
    <t>ARANDANOS</t>
  </si>
  <si>
    <t>Suma De MAY_IMP:</t>
  </si>
  <si>
    <t>Suma De MAY_LOC:</t>
  </si>
  <si>
    <t>Suma De MAY_TOT:</t>
  </si>
  <si>
    <t>Suma De AGR_IMP:</t>
  </si>
  <si>
    <t>Suma De AGR_LOC:</t>
  </si>
  <si>
    <t>Suma De AGR_TOT:</t>
  </si>
  <si>
    <t>Suma De TOT_IMP:</t>
  </si>
  <si>
    <t>Suma De TOT_LOC:</t>
  </si>
  <si>
    <t>Suma De TOT_TOT:</t>
  </si>
  <si>
    <t>HORTALIZAS</t>
  </si>
  <si>
    <t>ACELGAS</t>
  </si>
  <si>
    <t>AJOS</t>
  </si>
  <si>
    <t>ALBAHACA</t>
  </si>
  <si>
    <t>ALCACHOFAS</t>
  </si>
  <si>
    <t>APIO</t>
  </si>
  <si>
    <t>BERENJENAS MORADAS</t>
  </si>
  <si>
    <t>BUBANGOS</t>
  </si>
  <si>
    <t>CALABACINES</t>
  </si>
  <si>
    <t>CALABACINES REDONDOS</t>
  </si>
  <si>
    <t>CALABACINES ZUCCHINI</t>
  </si>
  <si>
    <t>CALABAZAS</t>
  </si>
  <si>
    <t>CEBOLLAS CEBOLLETAS</t>
  </si>
  <si>
    <t>CEBOLLAS BLANCAS</t>
  </si>
  <si>
    <t>CEBOLLINO</t>
  </si>
  <si>
    <t>COLES REPOLLO</t>
  </si>
  <si>
    <t xml:space="preserve">COLES LOMBARDAS               </t>
  </si>
  <si>
    <t>COLIFLOR</t>
  </si>
  <si>
    <t>CHAMPIÑON</t>
  </si>
  <si>
    <t>ENDIVIAS</t>
  </si>
  <si>
    <t xml:space="preserve">ESCAROLAS                     </t>
  </si>
  <si>
    <t xml:space="preserve">ESPARRAGOS TRIGUEROS          </t>
  </si>
  <si>
    <t xml:space="preserve">ESPINACAS                     </t>
  </si>
  <si>
    <t>HABICHUELAS COCO PLANAS</t>
  </si>
  <si>
    <t xml:space="preserve">LECHUGAS BATAVIA              </t>
  </si>
  <si>
    <t>LECHUGAS ROMANAS (ALARGADA)</t>
  </si>
  <si>
    <t>LECHUGA ICEBERG</t>
  </si>
  <si>
    <t>COGOLLOS DE TUDELA</t>
  </si>
  <si>
    <t>LECHUGA HOJA DE ROBLE</t>
  </si>
  <si>
    <t>LECHUGA LOLLO ROSSO</t>
  </si>
  <si>
    <t>NABOS</t>
  </si>
  <si>
    <t>COLINABOS</t>
  </si>
  <si>
    <t xml:space="preserve">PEREJIL                       </t>
  </si>
  <si>
    <t>PIMIENTO VERDE</t>
  </si>
  <si>
    <t>PIMIENTOS TIPO PADRON</t>
  </si>
  <si>
    <t>PIMIENTOS AMARILLO</t>
  </si>
  <si>
    <t>PUERROS</t>
  </si>
  <si>
    <t xml:space="preserve">RABANILLAS                    </t>
  </si>
  <si>
    <t>RABANOS</t>
  </si>
  <si>
    <t>REMOLACHA</t>
  </si>
  <si>
    <t>ROMERO</t>
  </si>
  <si>
    <t>RÚCULA</t>
  </si>
  <si>
    <t>SETAS</t>
  </si>
  <si>
    <t>TOMATE PERA</t>
  </si>
  <si>
    <t>TOMATE SALSA</t>
  </si>
  <si>
    <t>TOMATE ENSALADA</t>
  </si>
  <si>
    <t>TOMATE CHERRY</t>
  </si>
  <si>
    <t>TAMARILLO</t>
  </si>
  <si>
    <t>TOMILLO</t>
  </si>
  <si>
    <t>ZANAHORIAS DE SEGUNDA</t>
  </si>
  <si>
    <t>ZANAHORIAS DE PRIMERA</t>
  </si>
  <si>
    <t>BATATAS OTRAS</t>
  </si>
  <si>
    <t>BATATAS LANZAROTE</t>
  </si>
  <si>
    <t>BATATAS YEMA HUEVO</t>
  </si>
  <si>
    <t>BATATAS BLANCAS</t>
  </si>
  <si>
    <t>PIMIENTAS OTRAS</t>
  </si>
  <si>
    <t>PIMIENTAS PALMERAS SECAS</t>
  </si>
  <si>
    <t>PIMIENTA PALMERA</t>
  </si>
  <si>
    <t>BERROS</t>
  </si>
  <si>
    <t>BETERRADA</t>
  </si>
  <si>
    <t>CILANTRO</t>
  </si>
  <si>
    <t>MAIZ COCIDO</t>
  </si>
  <si>
    <t>PIÑA DE MILLO DULCE</t>
  </si>
  <si>
    <t>ÑAMES</t>
  </si>
  <si>
    <t>YUCA</t>
  </si>
  <si>
    <t>JENGIBRE</t>
  </si>
  <si>
    <t xml:space="preserve">PANTANAS                      </t>
  </si>
  <si>
    <t>HINOJO</t>
  </si>
  <si>
    <t xml:space="preserve">BRECOL                        </t>
  </si>
  <si>
    <t>HIERBA HUERTO</t>
  </si>
  <si>
    <t>PAPAS</t>
  </si>
  <si>
    <t>PAPA UP TO  DATE</t>
  </si>
  <si>
    <t>PAPA KING EDWARD</t>
  </si>
  <si>
    <t>PAPAS ROSADA</t>
  </si>
  <si>
    <t>PAPA BONITA</t>
  </si>
  <si>
    <t xml:space="preserve">PAPA NEGRA                    </t>
  </si>
  <si>
    <t>PAPA NEGRA ORO</t>
  </si>
  <si>
    <t>PAPA SLANEY</t>
  </si>
  <si>
    <t>PAPA RED-CARA/DRUID</t>
  </si>
  <si>
    <t>PAPA COLORADA BAGA</t>
  </si>
  <si>
    <t>PAPAS GALACTICA</t>
  </si>
  <si>
    <t>PAPAS ROOSTER</t>
  </si>
  <si>
    <t>MAY_IMP Suma total Suma:</t>
  </si>
  <si>
    <t>MAY_LOC Suma total Suma:</t>
  </si>
  <si>
    <t>MAY_TOT Suma total Suma:</t>
  </si>
  <si>
    <t>AGR_IMP Suma total Suma:</t>
  </si>
  <si>
    <t>AGR_LOC Suma total Suma:</t>
  </si>
  <si>
    <t>AGR_TOT Suma total Suma:</t>
  </si>
  <si>
    <t>TOT_IMP Suma total Suma:</t>
  </si>
  <si>
    <t>TOT_LOC Suma total Suma:</t>
  </si>
  <si>
    <t>TOT_TOT Suma total Suma: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</si>
  <si>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</si>
  <si>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</si>
  <si>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</si>
  <si>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</si>
  <si>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</si>
  <si>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</si>
  <si>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</si>
  <si>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</si>
  <si>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</si>
  <si>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</si>
  <si>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</si>
  <si>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</si>
  <si>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AGUACATES FUERTES</t>
  </si>
  <si>
    <t>MANDARINAS CLEMENTINAS</t>
  </si>
  <si>
    <t>PERAS ERCOLINE</t>
  </si>
  <si>
    <t>GUAYABOS</t>
  </si>
  <si>
    <t>PAPA OTRAS</t>
  </si>
  <si>
    <t>CASTAÑAS</t>
  </si>
  <si>
    <t>CHIRIMOYAS</t>
  </si>
  <si>
    <t>MEMBRILLOS</t>
  </si>
  <si>
    <t>PITAYA AMARILLA</t>
  </si>
  <si>
    <t xml:space="preserve"> (74 productos )</t>
  </si>
  <si>
    <t>MANDARINAS CLEMENULLE</t>
  </si>
  <si>
    <t>NARANJAS LANE LATE</t>
  </si>
  <si>
    <t>UVAS ALEDO</t>
  </si>
  <si>
    <t>CAQUIS</t>
  </si>
  <si>
    <t>GUANÁBANA</t>
  </si>
  <si>
    <t>PERAS OTRAS</t>
  </si>
  <si>
    <t>PERAS CONFERENCIAS</t>
  </si>
  <si>
    <t>SANDIA NEGRA</t>
  </si>
  <si>
    <t>SANDIA LISTADA</t>
  </si>
  <si>
    <t>UVA ITALIA</t>
  </si>
  <si>
    <t>UVAS  OTRAS BLANCAS</t>
  </si>
  <si>
    <t>PITAYA OTRAS</t>
  </si>
  <si>
    <t>AJOS PAIS</t>
  </si>
  <si>
    <t>CEBOLLAS ROJAS</t>
  </si>
  <si>
    <t xml:space="preserve">COL CHINA                     </t>
  </si>
  <si>
    <t>HABICHUELAS REDONDAS</t>
  </si>
  <si>
    <t>PEPINOS</t>
  </si>
  <si>
    <t>PIMIENTO ROJO</t>
  </si>
  <si>
    <t>CHAYOTE</t>
  </si>
  <si>
    <t>PIÑA DE MILLO</t>
  </si>
  <si>
    <t xml:space="preserve"> (14 productos )</t>
  </si>
  <si>
    <t>PAPAS CARA</t>
  </si>
  <si>
    <t>PAPA SPUNTA</t>
  </si>
  <si>
    <t>MELONES AMARILLOS</t>
  </si>
  <si>
    <t>NARANJAS EXTRA (grande)</t>
  </si>
  <si>
    <t>CARAMBOLAS</t>
  </si>
  <si>
    <t xml:space="preserve">CHIRIVIAS                     </t>
  </si>
  <si>
    <t>FRESAS</t>
  </si>
  <si>
    <t xml:space="preserve">MELONES OTROS                 </t>
  </si>
  <si>
    <t>NARANJAS NAVEL</t>
  </si>
  <si>
    <t>NARANJAS NAVELINA</t>
  </si>
  <si>
    <t>PHYSALIS</t>
  </si>
  <si>
    <t xml:space="preserve"> (78 productos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</si>
</sst>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</font>
    <font>
      <sz val="9"/>
      <color indexed="8"/>
      <name val="Arial"/>
    </font>
    <font>
      <sz val="9"/>
      <color indexed="8"/>
      <name val="Courier New"/>
    </font>
    <font>
      <sz val="8"/>
      <color indexed="8"/>
      <name val="Courier New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4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4" fontId="8" fillId="0" borderId="0" xfId="0" applyNumberFormat="1" applyFont="1" applyAlignment="1" applyProtection="1">
      <alignment horizontal="center" vertical="top"/>
      <protection locked="0" hidden="1"/>
    </xf>
    <xf numFmtId="0" fontId="8" fillId="0" borderId="0" xfId="0" applyFont="1" applyAlignment="1" applyProtection="1">
      <alignment horizontal="center" vertical="top"/>
      <protection hidden="1"/>
    </xf>
    <xf numFmtId="0" fontId="10" fillId="0" borderId="0" xfId="0" applyFont="1" applyProtection="1">
      <protection hidden="1"/>
    </xf>
    <xf numFmtId="3" fontId="1" fillId="0" borderId="5" xfId="0" applyNumberFormat="1" applyFont="1" applyBorder="1" applyAlignment="1" applyProtection="1">
      <alignment horizontal="center"/>
      <protection hidden="1"/>
    </xf>
    <xf numFmtId="3" fontId="1" fillId="0" borderId="6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 wrapText="1"/>
    </xf>
    <xf numFmtId="3" fontId="9" fillId="0" borderId="0" xfId="0" applyNumberFormat="1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3" fontId="7" fillId="0" borderId="0" xfId="0" applyNumberFormat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3" fontId="4" fillId="0" borderId="1" xfId="0" applyNumberFormat="1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5">
    <dxf>
      <font>
        <b/>
        <i/>
      </font>
    </dxf>
    <dxf>
      <font>
        <b/>
        <i/>
      </font>
    </dxf>
    <dxf>
      <font>
        <b/>
        <i/>
      </font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1653791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1461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3"/>
  <sheetViews>
    <sheetView showGridLines="0" tabSelected="1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B22" sqref="B22"/>
    </sheetView>
  </sheetViews>
  <sheetFormatPr baseColWidth="10" defaultColWidth="11.42578125" defaultRowHeight="15" x14ac:dyDescent="0.25"/>
  <cols>
    <col min="1" max="1" width="6" style="2" bestFit="1" customWidth="1"/>
    <col min="2" max="2" width="29" style="2" bestFit="1" customWidth="1"/>
    <col min="3" max="3" width="12.28515625" style="3" customWidth="1"/>
    <col min="4" max="11" width="12.28515625" style="2" customWidth="1"/>
    <col min="12" max="14" width="11.42578125" style="2"/>
    <col min="15" max="15" width="11.85546875" style="2" bestFit="1" customWidth="1"/>
    <col min="16" max="16384" width="11.42578125" style="2"/>
  </cols>
  <sheetData>
    <row r="1" spans="1:14" ht="26.25" x14ac:dyDescent="0.4">
      <c r="C1" s="25" t="s">
        <v>0</v>
      </c>
      <c r="D1" s="26"/>
      <c r="E1" s="26"/>
      <c r="F1" s="26"/>
      <c r="G1" s="26"/>
      <c r="H1" s="26"/>
      <c r="I1" s="26"/>
      <c r="J1" s="26"/>
      <c r="K1" s="26"/>
    </row>
    <row r="2" spans="1:14" x14ac:dyDescent="0.25">
      <c r="C2" s="27" t="s">
        <v>1</v>
      </c>
      <c r="D2" s="28"/>
      <c r="E2" s="28"/>
      <c r="F2" s="28"/>
      <c r="G2" s="28"/>
      <c r="H2" s="28"/>
      <c r="I2" s="28"/>
      <c r="J2" s="28"/>
      <c r="K2" s="28"/>
    </row>
    <row r="3" spans="1:14" ht="15.75" x14ac:dyDescent="0.25">
      <c r="C3" s="7" t="str">
        <f ca="1">MID(CELL("nombrearchivo"),FIND("[",CELL("nombrearchivo"))+1,FIND("]",CELL("nombrearchivo"))-FIND("[",CELL("nombrearchivo"))-1)</f>
        <v>2025-12-DIC-KILOGRAMOS.xlsx</v>
      </c>
      <c r="D3" s="7"/>
      <c r="E3" s="7"/>
      <c r="F3" s="10" t="s">
        <v>2</v>
      </c>
      <c r="G3" s="10"/>
      <c r="H3" s="10" t="s">
        <v>3</v>
      </c>
      <c r="I3" s="8" t="s">
        <v>4</v>
      </c>
      <c r="J3" s="7" t="str">
        <f ca="1">MID(C3,1,4)</f>
        <v>2025</v>
      </c>
      <c r="K3" s="8" t="str">
        <f ca="1">IF(K4="si","B","N")</f>
        <v>N</v>
      </c>
    </row>
    <row r="4" spans="1:14" ht="27" thickBot="1" x14ac:dyDescent="0.45">
      <c r="B4" s="4" t="s">
        <v>5</v>
      </c>
      <c r="C4" s="8" t="str">
        <f ca="1">MID(C3,9,3)</f>
        <v>DIC</v>
      </c>
      <c r="D4" s="8">
        <f ca="1">VLOOKUP(C4,AÑO!A3:C14,3,0)</f>
        <v>12</v>
      </c>
      <c r="E4" s="8">
        <f ca="1">IF(K3="B",VLOOKUP(INFORME!C4,AÑO!D3:E14,2,0),VLOOKUP(INFORME!C4,AÑO!A3:B14,2,0))</f>
        <v>31</v>
      </c>
      <c r="F4" s="11">
        <v>45992</v>
      </c>
      <c r="G4" s="12"/>
      <c r="H4" s="11">
        <v>46022</v>
      </c>
      <c r="I4" s="9">
        <f ca="1">DATE(J3,D4,J9)</f>
        <v>45992</v>
      </c>
      <c r="J4" s="9">
        <f ca="1">DATE(J3,D4,E4)</f>
        <v>46022</v>
      </c>
      <c r="K4" s="8" t="str">
        <f ca="1">IF(MOD(J3,4)=0,"SI","NO")</f>
        <v>NO</v>
      </c>
    </row>
    <row r="5" spans="1:14" ht="16.5" thickBot="1" x14ac:dyDescent="0.3">
      <c r="B5" s="5" t="s">
        <v>6</v>
      </c>
      <c r="C5" s="29" t="s">
        <v>7</v>
      </c>
      <c r="D5" s="30"/>
      <c r="E5" s="31"/>
      <c r="F5" s="29" t="s">
        <v>8</v>
      </c>
      <c r="G5" s="30"/>
      <c r="H5" s="31"/>
      <c r="I5" s="29" t="s">
        <v>9</v>
      </c>
      <c r="J5" s="30"/>
      <c r="K5" s="31"/>
    </row>
    <row r="6" spans="1:14" x14ac:dyDescent="0.25">
      <c r="C6" s="14" t="s">
        <v>10</v>
      </c>
      <c r="D6" s="14" t="s">
        <v>11</v>
      </c>
      <c r="E6" s="14" t="s">
        <v>12</v>
      </c>
      <c r="F6" s="15" t="s">
        <v>10</v>
      </c>
      <c r="G6" s="15" t="s">
        <v>11</v>
      </c>
      <c r="H6" s="15" t="s">
        <v>12</v>
      </c>
      <c r="I6" s="15" t="s">
        <v>10</v>
      </c>
      <c r="J6" s="15" t="s">
        <v>11</v>
      </c>
      <c r="K6" s="15" t="s">
        <v>12</v>
      </c>
    </row>
    <row r="7" spans="1:14" ht="15.75" x14ac:dyDescent="0.25">
      <c r="B7" s="16" t="s">
        <v>13</v>
      </c>
      <c r="C7" s="17">
        <f>SUM(C10:C250)/2</f>
        <v>5672129</v>
      </c>
      <c r="D7" s="17">
        <f t="shared" ref="D7:K7" si="0">SUM(D10:D250)/2</f>
        <v>1130130</v>
      </c>
      <c r="E7" s="17">
        <f t="shared" si="0"/>
        <v>6802259</v>
      </c>
      <c r="F7" s="17">
        <f t="shared" si="0"/>
        <v>0</v>
      </c>
      <c r="G7" s="17">
        <f t="shared" si="0"/>
        <v>1560699</v>
      </c>
      <c r="H7" s="17">
        <f t="shared" si="0"/>
        <v>1560699</v>
      </c>
      <c r="I7" s="17">
        <f t="shared" si="0"/>
        <v>5672129</v>
      </c>
      <c r="J7" s="17">
        <f t="shared" si="0"/>
        <v>2690829</v>
      </c>
      <c r="K7" s="17">
        <f t="shared" si="0"/>
        <v>8362958</v>
      </c>
    </row>
    <row r="8" spans="1:14" ht="6" customHeight="1" x14ac:dyDescent="0.25">
      <c r="C8" s="17"/>
      <c r="D8" s="17"/>
      <c r="E8" s="17"/>
      <c r="F8" s="17"/>
      <c r="G8" s="17"/>
      <c r="H8" s="17"/>
      <c r="I8" s="17"/>
      <c r="J8" s="17"/>
      <c r="K8" s="17"/>
    </row>
    <row r="9" spans="1:14" x14ac:dyDescent="0.25">
      <c r="A9" s="18" t="s">
        <v>14</v>
      </c>
      <c r="B9" s="2" t="s">
        <v>15</v>
      </c>
      <c r="C9" s="17"/>
      <c r="D9" s="17"/>
      <c r="E9" s="17"/>
      <c r="F9" s="17"/>
      <c r="G9" s="17"/>
      <c r="H9" s="17"/>
      <c r="I9" s="17"/>
      <c r="J9" s="8">
        <v>1</v>
      </c>
      <c r="K9" s="17"/>
    </row>
    <row r="10" spans="1:14" x14ac:dyDescent="0.25">
      <c r="A10" s="2">
        <f>IF(FUENTE!F3&gt;0,FUENTE!F3,0)</f>
        <v>10102</v>
      </c>
      <c r="B10" s="2" t="str">
        <f>IF(AND(A10=0,A6&gt;10000),"SUMA",IF(A10&gt;10000,FUENTE!$G3,IF(AND(A5&gt;10000,A5&lt;20000,A6=0),"HORTALIZAS",IF(AND(A5&gt;20000,A5&lt;30000,A6=0),"PAPAS",""))))</f>
        <v>AGUACATES FUERTES</v>
      </c>
      <c r="C10" s="3">
        <f>IF($A10&gt;10000,FUENTE!H3,IF($B10="SUMA",FUENTE!I3,""))</f>
        <v>0</v>
      </c>
      <c r="D10" s="3">
        <f>IF($A10&gt;10000,FUENTE!J3,IF($B10="SUMA",FUENTE!K3,""))</f>
        <v>13982</v>
      </c>
      <c r="E10" s="3">
        <f>IF($A10&gt;10000,FUENTE!L3,IF($B10="SUMA",FUENTE!M3,""))</f>
        <v>13982</v>
      </c>
      <c r="F10" s="3">
        <f>IF($A10&gt;10000,FUENTE!N3,IF($B10="SUMA",FUENTE!O3,""))</f>
        <v>0</v>
      </c>
      <c r="G10" s="3">
        <f>IF($A10&gt;10000,FUENTE!P3,IF($B10="SUMA",FUENTE!Q3,""))</f>
        <v>6380</v>
      </c>
      <c r="H10" s="3">
        <f>IF($A10&gt;10000,FUENTE!R3,IF($B10="SUMA",FUENTE!S3,""))</f>
        <v>6380</v>
      </c>
      <c r="I10" s="3">
        <f>IF($A10&gt;10000,FUENTE!T3,IF($B10="SUMA",FUENTE!U3,""))</f>
        <v>0</v>
      </c>
      <c r="J10" s="3">
        <f>IF($A10&gt;10000,FUENTE!V3,IF($B10="SUMA",FUENTE!W3,""))</f>
        <v>20362</v>
      </c>
      <c r="K10" s="3">
        <f>IF($A10&gt;10000,FUENTE!X3,IF($B10="SUMA",FUENTE!Y3,""))</f>
        <v>20362</v>
      </c>
      <c r="L10" s="3"/>
      <c r="M10" s="3"/>
      <c r="N10" s="3"/>
    </row>
    <row r="11" spans="1:14" x14ac:dyDescent="0.25">
      <c r="A11" s="2">
        <f>IF(FUENTE!F4&gt;0,FUENTE!F4,0)</f>
        <v>10103</v>
      </c>
      <c r="B11" s="2" t="str">
        <f>IF(AND(A11=0,A10&gt;10000),"SUMA",IF(A11&gt;10000,FUENTE!$G4,IF(AND(A6&gt;10000,A6&lt;20000,A10=0),"HORTALIZAS",IF(AND(A6&gt;20000,A6&lt;30000,A10=0),"PAPAS",""))))</f>
        <v>AGUACATE HASS</v>
      </c>
      <c r="C11" s="3">
        <f>IF($A11&gt;10000,FUENTE!H4,IF($B11="SUMA",FUENTE!I4,""))</f>
        <v>600</v>
      </c>
      <c r="D11" s="3">
        <f>IF($A11&gt;10000,FUENTE!J4,IF($B11="SUMA",FUENTE!K4,""))</f>
        <v>107044</v>
      </c>
      <c r="E11" s="3">
        <f>IF($A11&gt;10000,FUENTE!L4,IF($B11="SUMA",FUENTE!M4,""))</f>
        <v>107644</v>
      </c>
      <c r="F11" s="3">
        <f>IF($A11&gt;10000,FUENTE!N4,IF($B11="SUMA",FUENTE!O4,""))</f>
        <v>0</v>
      </c>
      <c r="G11" s="3">
        <f>IF($A11&gt;10000,FUENTE!P4,IF($B11="SUMA",FUENTE!Q4,""))</f>
        <v>4046</v>
      </c>
      <c r="H11" s="3">
        <f>IF($A11&gt;10000,FUENTE!R4,IF($B11="SUMA",FUENTE!S4,""))</f>
        <v>4046</v>
      </c>
      <c r="I11" s="3">
        <f>IF($A11&gt;10000,FUENTE!T4,IF($B11="SUMA",FUENTE!U4,""))</f>
        <v>600</v>
      </c>
      <c r="J11" s="3">
        <f>IF($A11&gt;10000,FUENTE!V4,IF($B11="SUMA",FUENTE!W4,""))</f>
        <v>111090</v>
      </c>
      <c r="K11" s="3">
        <f>IF($A11&gt;10000,FUENTE!X4,IF($B11="SUMA",FUENTE!Y4,""))</f>
        <v>111690</v>
      </c>
    </row>
    <row r="12" spans="1:14" x14ac:dyDescent="0.25">
      <c r="A12" s="2">
        <f>IF(FUENTE!F5&gt;0,FUENTE!F5,0)</f>
        <v>10200</v>
      </c>
      <c r="B12" s="2" t="str">
        <f>IF(AND(A12=0,A11&gt;10000),"SUMA",IF(A12&gt;10000,FUENTE!$G5,IF(AND(A10&gt;10000,A10&lt;20000,A11=0),"HORTALIZAS",IF(AND(A10&gt;20000,A10&lt;30000,A11=0),"PAPAS",""))))</f>
        <v>ALBARICOQUES</v>
      </c>
      <c r="C12" s="3">
        <f>IF($A12&gt;10000,FUENTE!H5,IF($B12="SUMA",FUENTE!I5,""))</f>
        <v>220</v>
      </c>
      <c r="D12" s="3">
        <f>IF($A12&gt;10000,FUENTE!J5,IF($B12="SUMA",FUENTE!K5,""))</f>
        <v>0</v>
      </c>
      <c r="E12" s="3">
        <f>IF($A12&gt;10000,FUENTE!L5,IF($B12="SUMA",FUENTE!M5,""))</f>
        <v>220</v>
      </c>
      <c r="F12" s="3">
        <f>IF($A12&gt;10000,FUENTE!N5,IF($B12="SUMA",FUENTE!O5,""))</f>
        <v>0</v>
      </c>
      <c r="G12" s="3">
        <f>IF($A12&gt;10000,FUENTE!P5,IF($B12="SUMA",FUENTE!Q5,""))</f>
        <v>0</v>
      </c>
      <c r="H12" s="3">
        <f>IF($A12&gt;10000,FUENTE!R5,IF($B12="SUMA",FUENTE!S5,""))</f>
        <v>0</v>
      </c>
      <c r="I12" s="3">
        <f>IF($A12&gt;10000,FUENTE!T5,IF($B12="SUMA",FUENTE!U5,""))</f>
        <v>220</v>
      </c>
      <c r="J12" s="3">
        <f>IF($A12&gt;10000,FUENTE!V5,IF($B12="SUMA",FUENTE!W5,""))</f>
        <v>0</v>
      </c>
      <c r="K12" s="3">
        <f>IF($A12&gt;10000,FUENTE!X5,IF($B12="SUMA",FUENTE!Y5,""))</f>
        <v>220</v>
      </c>
    </row>
    <row r="13" spans="1:14" x14ac:dyDescent="0.25">
      <c r="A13" s="2">
        <f>IF(FUENTE!F6&gt;0,FUENTE!F6,0)</f>
        <v>10400</v>
      </c>
      <c r="B13" s="2" t="str">
        <f>IF(AND(A13=0,A12&gt;10000),"SUMA",IF(A13&gt;10000,FUENTE!$G6,IF(AND(A11&gt;10000,A11&lt;20000,A12=0),"HORTALIZAS",IF(AND(A11&gt;20000,A11&lt;30000,A12=0),"PAPAS",""))))</f>
        <v>CAQUIS</v>
      </c>
      <c r="C13" s="3">
        <f>IF($A13&gt;10000,FUENTE!H6,IF($B13="SUMA",FUENTE!I6,""))</f>
        <v>126426</v>
      </c>
      <c r="D13" s="3">
        <f>IF($A13&gt;10000,FUENTE!J6,IF($B13="SUMA",FUENTE!K6,""))</f>
        <v>0</v>
      </c>
      <c r="E13" s="3">
        <f>IF($A13&gt;10000,FUENTE!L6,IF($B13="SUMA",FUENTE!M6,""))</f>
        <v>126426</v>
      </c>
      <c r="F13" s="3">
        <f>IF($A13&gt;10000,FUENTE!N6,IF($B13="SUMA",FUENTE!O6,""))</f>
        <v>0</v>
      </c>
      <c r="G13" s="3">
        <f>IF($A13&gt;10000,FUENTE!P6,IF($B13="SUMA",FUENTE!Q6,""))</f>
        <v>50</v>
      </c>
      <c r="H13" s="3">
        <f>IF($A13&gt;10000,FUENTE!R6,IF($B13="SUMA",FUENTE!S6,""))</f>
        <v>50</v>
      </c>
      <c r="I13" s="3">
        <f>IF($A13&gt;10000,FUENTE!T6,IF($B13="SUMA",FUENTE!U6,""))</f>
        <v>126426</v>
      </c>
      <c r="J13" s="3">
        <f>IF($A13&gt;10000,FUENTE!V6,IF($B13="SUMA",FUENTE!W6,""))</f>
        <v>50</v>
      </c>
      <c r="K13" s="3">
        <f>IF($A13&gt;10000,FUENTE!X6,IF($B13="SUMA",FUENTE!Y6,""))</f>
        <v>126476</v>
      </c>
    </row>
    <row r="14" spans="1:14" x14ac:dyDescent="0.25">
      <c r="A14" s="2">
        <f>IF(FUENTE!F7&gt;0,FUENTE!F7,0)</f>
        <v>10500</v>
      </c>
      <c r="B14" s="2" t="str">
        <f>IF(AND(A14=0,A13&gt;10000),"SUMA",IF(A14&gt;10000,FUENTE!$G7,IF(AND(A12&gt;10000,A12&lt;20000,A13=0),"HORTALIZAS",IF(AND(A12&gt;20000,A12&lt;30000,A13=0),"PAPAS",""))))</f>
        <v>CASTAÑAS</v>
      </c>
      <c r="C14" s="3">
        <f>IF($A14&gt;10000,FUENTE!H7,IF($B14="SUMA",FUENTE!I7,""))</f>
        <v>9141</v>
      </c>
      <c r="D14" s="3">
        <f>IF($A14&gt;10000,FUENTE!J7,IF($B14="SUMA",FUENTE!K7,""))</f>
        <v>50</v>
      </c>
      <c r="E14" s="3">
        <f>IF($A14&gt;10000,FUENTE!L7,IF($B14="SUMA",FUENTE!M7,""))</f>
        <v>9191</v>
      </c>
      <c r="F14" s="3">
        <f>IF($A14&gt;10000,FUENTE!N7,IF($B14="SUMA",FUENTE!O7,""))</f>
        <v>0</v>
      </c>
      <c r="G14" s="3">
        <f>IF($A14&gt;10000,FUENTE!P7,IF($B14="SUMA",FUENTE!Q7,""))</f>
        <v>105</v>
      </c>
      <c r="H14" s="3">
        <f>IF($A14&gt;10000,FUENTE!R7,IF($B14="SUMA",FUENTE!S7,""))</f>
        <v>105</v>
      </c>
      <c r="I14" s="3">
        <f>IF($A14&gt;10000,FUENTE!T7,IF($B14="SUMA",FUENTE!U7,""))</f>
        <v>9141</v>
      </c>
      <c r="J14" s="3">
        <f>IF($A14&gt;10000,FUENTE!V7,IF($B14="SUMA",FUENTE!W7,""))</f>
        <v>155</v>
      </c>
      <c r="K14" s="3">
        <f>IF($A14&gt;10000,FUENTE!X7,IF($B14="SUMA",FUENTE!Y7,""))</f>
        <v>9296</v>
      </c>
    </row>
    <row r="15" spans="1:14" x14ac:dyDescent="0.25">
      <c r="A15" s="2">
        <f>IF(FUENTE!F8&gt;0,FUENTE!F8,0)</f>
        <v>10600</v>
      </c>
      <c r="B15" s="2" t="str">
        <f>IF(AND(A15=0,A14&gt;10000),"SUMA",IF(A15&gt;10000,FUENTE!$G8,IF(AND(A13&gt;10000,A13&lt;20000,A14=0),"HORTALIZAS",IF(AND(A13&gt;20000,A13&lt;30000,A14=0),"PAPAS",""))))</f>
        <v>CEREZAS</v>
      </c>
      <c r="C15" s="3">
        <f>IF($A15&gt;10000,FUENTE!H8,IF($B15="SUMA",FUENTE!I8,""))</f>
        <v>8218</v>
      </c>
      <c r="D15" s="3">
        <f>IF($A15&gt;10000,FUENTE!J8,IF($B15="SUMA",FUENTE!K8,""))</f>
        <v>0</v>
      </c>
      <c r="E15" s="3">
        <f>IF($A15&gt;10000,FUENTE!L8,IF($B15="SUMA",FUENTE!M8,""))</f>
        <v>8218</v>
      </c>
      <c r="F15" s="3">
        <f>IF($A15&gt;10000,FUENTE!N8,IF($B15="SUMA",FUENTE!O8,""))</f>
        <v>0</v>
      </c>
      <c r="G15" s="3">
        <f>IF($A15&gt;10000,FUENTE!P8,IF($B15="SUMA",FUENTE!Q8,""))</f>
        <v>0</v>
      </c>
      <c r="H15" s="3">
        <f>IF($A15&gt;10000,FUENTE!R8,IF($B15="SUMA",FUENTE!S8,""))</f>
        <v>0</v>
      </c>
      <c r="I15" s="3">
        <f>IF($A15&gt;10000,FUENTE!T8,IF($B15="SUMA",FUENTE!U8,""))</f>
        <v>8218</v>
      </c>
      <c r="J15" s="3">
        <f>IF($A15&gt;10000,FUENTE!V8,IF($B15="SUMA",FUENTE!W8,""))</f>
        <v>0</v>
      </c>
      <c r="K15" s="3">
        <f>IF($A15&gt;10000,FUENTE!X8,IF($B15="SUMA",FUENTE!Y8,""))</f>
        <v>8218</v>
      </c>
    </row>
    <row r="16" spans="1:14" x14ac:dyDescent="0.25">
      <c r="A16" s="2">
        <f>IF(FUENTE!F9&gt;0,FUENTE!F9,0)</f>
        <v>10708</v>
      </c>
      <c r="B16" s="2" t="str">
        <f>IF(AND(A16=0,A15&gt;10000),"SUMA",IF(A16&gt;10000,FUENTE!$G9,IF(AND(A14&gt;10000,A14&lt;20000,A15=0),"HORTALIZAS",IF(AND(A14&gt;20000,A14&lt;30000,A15=0),"PAPAS",""))))</f>
        <v>CIRUELAS  MORADAS</v>
      </c>
      <c r="C16" s="3">
        <f>IF($A16&gt;10000,FUENTE!H9,IF($B16="SUMA",FUENTE!I9,""))</f>
        <v>3896</v>
      </c>
      <c r="D16" s="3">
        <f>IF($A16&gt;10000,FUENTE!J9,IF($B16="SUMA",FUENTE!K9,""))</f>
        <v>0</v>
      </c>
      <c r="E16" s="3">
        <f>IF($A16&gt;10000,FUENTE!L9,IF($B16="SUMA",FUENTE!M9,""))</f>
        <v>3896</v>
      </c>
      <c r="F16" s="3">
        <f>IF($A16&gt;10000,FUENTE!N9,IF($B16="SUMA",FUENTE!O9,""))</f>
        <v>0</v>
      </c>
      <c r="G16" s="3">
        <f>IF($A16&gt;10000,FUENTE!P9,IF($B16="SUMA",FUENTE!Q9,""))</f>
        <v>0</v>
      </c>
      <c r="H16" s="3">
        <f>IF($A16&gt;10000,FUENTE!R9,IF($B16="SUMA",FUENTE!S9,""))</f>
        <v>0</v>
      </c>
      <c r="I16" s="3">
        <f>IF($A16&gt;10000,FUENTE!T9,IF($B16="SUMA",FUENTE!U9,""))</f>
        <v>3896</v>
      </c>
      <c r="J16" s="3">
        <f>IF($A16&gt;10000,FUENTE!V9,IF($B16="SUMA",FUENTE!W9,""))</f>
        <v>0</v>
      </c>
      <c r="K16" s="3">
        <f>IF($A16&gt;10000,FUENTE!X9,IF($B16="SUMA",FUENTE!Y9,""))</f>
        <v>3896</v>
      </c>
    </row>
    <row r="17" spans="1:14" x14ac:dyDescent="0.25">
      <c r="A17" s="2">
        <f>IF(FUENTE!F10&gt;0,FUENTE!F10,0)</f>
        <v>10800</v>
      </c>
      <c r="B17" s="2" t="str">
        <f>IF(AND(A17=0,A16&gt;10000),"SUMA",IF(A17&gt;10000,FUENTE!$G10,IF(AND(A15&gt;10000,A15&lt;20000,A16=0),"HORTALIZAS",IF(AND(A15&gt;20000,A15&lt;30000,A16=0),"PAPAS",""))))</f>
        <v>COCOS</v>
      </c>
      <c r="C17" s="3">
        <f>IF($A17&gt;10000,FUENTE!H10,IF($B17="SUMA",FUENTE!I10,""))</f>
        <v>6193</v>
      </c>
      <c r="D17" s="3">
        <f>IF($A17&gt;10000,FUENTE!J10,IF($B17="SUMA",FUENTE!K10,""))</f>
        <v>0</v>
      </c>
      <c r="E17" s="3">
        <f>IF($A17&gt;10000,FUENTE!L10,IF($B17="SUMA",FUENTE!M10,""))</f>
        <v>6193</v>
      </c>
      <c r="F17" s="3">
        <f>IF($A17&gt;10000,FUENTE!N10,IF($B17="SUMA",FUENTE!O10,""))</f>
        <v>0</v>
      </c>
      <c r="G17" s="3">
        <f>IF($A17&gt;10000,FUENTE!P10,IF($B17="SUMA",FUENTE!Q10,""))</f>
        <v>0</v>
      </c>
      <c r="H17" s="3">
        <f>IF($A17&gt;10000,FUENTE!R10,IF($B17="SUMA",FUENTE!S10,""))</f>
        <v>0</v>
      </c>
      <c r="I17" s="3">
        <f>IF($A17&gt;10000,FUENTE!T10,IF($B17="SUMA",FUENTE!U10,""))</f>
        <v>6193</v>
      </c>
      <c r="J17" s="3">
        <f>IF($A17&gt;10000,FUENTE!V10,IF($B17="SUMA",FUENTE!W10,""))</f>
        <v>0</v>
      </c>
      <c r="K17" s="3">
        <f>IF($A17&gt;10000,FUENTE!X10,IF($B17="SUMA",FUENTE!Y10,""))</f>
        <v>6193</v>
      </c>
    </row>
    <row r="18" spans="1:14" x14ac:dyDescent="0.25">
      <c r="A18" s="2">
        <f>IF(FUENTE!F11&gt;0,FUENTE!F11,0)</f>
        <v>10900</v>
      </c>
      <c r="B18" s="2" t="str">
        <f>IF(AND(A18=0,A17&gt;10000),"SUMA",IF(A18&gt;10000,FUENTE!$G11,IF(AND(A16&gt;10000,A16&lt;20000,A17=0),"HORTALIZAS",IF(AND(A16&gt;20000,A16&lt;30000,A17=0),"PAPAS",""))))</f>
        <v>CHIRIMOYAS</v>
      </c>
      <c r="C18" s="3">
        <f>IF($A18&gt;10000,FUENTE!H11,IF($B18="SUMA",FUENTE!I11,""))</f>
        <v>2831</v>
      </c>
      <c r="D18" s="3">
        <f>IF($A18&gt;10000,FUENTE!J11,IF($B18="SUMA",FUENTE!K11,""))</f>
        <v>0</v>
      </c>
      <c r="E18" s="3">
        <f>IF($A18&gt;10000,FUENTE!L11,IF($B18="SUMA",FUENTE!M11,""))</f>
        <v>2831</v>
      </c>
      <c r="F18" s="3">
        <f>IF($A18&gt;10000,FUENTE!N11,IF($B18="SUMA",FUENTE!O11,""))</f>
        <v>0</v>
      </c>
      <c r="G18" s="3">
        <f>IF($A18&gt;10000,FUENTE!P11,IF($B18="SUMA",FUENTE!Q11,""))</f>
        <v>40</v>
      </c>
      <c r="H18" s="3">
        <f>IF($A18&gt;10000,FUENTE!R11,IF($B18="SUMA",FUENTE!S11,""))</f>
        <v>40</v>
      </c>
      <c r="I18" s="3">
        <f>IF($A18&gt;10000,FUENTE!T11,IF($B18="SUMA",FUENTE!U11,""))</f>
        <v>2831</v>
      </c>
      <c r="J18" s="3">
        <f>IF($A18&gt;10000,FUENTE!V11,IF($B18="SUMA",FUENTE!W11,""))</f>
        <v>40</v>
      </c>
      <c r="K18" s="3">
        <f>IF($A18&gt;10000,FUENTE!X11,IF($B18="SUMA",FUENTE!Y11,""))</f>
        <v>2871</v>
      </c>
    </row>
    <row r="19" spans="1:14" x14ac:dyDescent="0.25">
      <c r="A19" s="2">
        <f>IF(FUENTE!F12&gt;0,FUENTE!F12,0)</f>
        <v>11000</v>
      </c>
      <c r="B19" s="2" t="str">
        <f>IF(AND(A19=0,A18&gt;10000),"SUMA",IF(A19&gt;10000,FUENTE!$G12,IF(AND(A17&gt;10000,A17&lt;20000,A18=0),"HORTALIZAS",IF(AND(A17&gt;20000,A17&lt;30000,A18=0),"PAPAS",""))))</f>
        <v>DATILES</v>
      </c>
      <c r="C19" s="3">
        <f>IF($A19&gt;10000,FUENTE!H12,IF($B19="SUMA",FUENTE!I12,""))</f>
        <v>4962</v>
      </c>
      <c r="D19" s="3">
        <f>IF($A19&gt;10000,FUENTE!J12,IF($B19="SUMA",FUENTE!K12,""))</f>
        <v>0</v>
      </c>
      <c r="E19" s="3">
        <f>IF($A19&gt;10000,FUENTE!L12,IF($B19="SUMA",FUENTE!M12,""))</f>
        <v>4962</v>
      </c>
      <c r="F19" s="3">
        <f>IF($A19&gt;10000,FUENTE!N12,IF($B19="SUMA",FUENTE!O12,""))</f>
        <v>0</v>
      </c>
      <c r="G19" s="3">
        <f>IF($A19&gt;10000,FUENTE!P12,IF($B19="SUMA",FUENTE!Q12,""))</f>
        <v>0</v>
      </c>
      <c r="H19" s="3">
        <f>IF($A19&gt;10000,FUENTE!R12,IF($B19="SUMA",FUENTE!S12,""))</f>
        <v>0</v>
      </c>
      <c r="I19" s="3">
        <f>IF($A19&gt;10000,FUENTE!T12,IF($B19="SUMA",FUENTE!U12,""))</f>
        <v>4962</v>
      </c>
      <c r="J19" s="3">
        <f>IF($A19&gt;10000,FUENTE!V12,IF($B19="SUMA",FUENTE!W12,""))</f>
        <v>0</v>
      </c>
      <c r="K19" s="3">
        <f>IF($A19&gt;10000,FUENTE!X12,IF($B19="SUMA",FUENTE!Y12,""))</f>
        <v>4962</v>
      </c>
    </row>
    <row r="20" spans="1:14" x14ac:dyDescent="0.25">
      <c r="A20" s="2">
        <f>IF(FUENTE!F13&gt;0,FUENTE!F13,0)</f>
        <v>11100</v>
      </c>
      <c r="B20" s="2" t="str">
        <f>IF(AND(A20=0,A19&gt;10000),"SUMA",IF(A20&gt;10000,FUENTE!$G13,IF(AND(A18&gt;10000,A18&lt;20000,A19=0),"HORTALIZAS",IF(AND(A18&gt;20000,A18&lt;30000,A19=0),"PAPAS",""))))</f>
        <v>FRESAS</v>
      </c>
      <c r="C20" s="3">
        <f>IF($A20&gt;10000,FUENTE!H13,IF($B20="SUMA",FUENTE!I13,""))</f>
        <v>0</v>
      </c>
      <c r="D20" s="3">
        <f>IF($A20&gt;10000,FUENTE!J13,IF($B20="SUMA",FUENTE!K13,""))</f>
        <v>0</v>
      </c>
      <c r="E20" s="3">
        <f>IF($A20&gt;10000,FUENTE!L13,IF($B20="SUMA",FUENTE!M13,""))</f>
        <v>0</v>
      </c>
      <c r="F20" s="3">
        <f>IF($A20&gt;10000,FUENTE!N13,IF($B20="SUMA",FUENTE!O13,""))</f>
        <v>0</v>
      </c>
      <c r="G20" s="3">
        <f>IF($A20&gt;10000,FUENTE!P13,IF($B20="SUMA",FUENTE!Q13,""))</f>
        <v>210</v>
      </c>
      <c r="H20" s="3">
        <f>IF($A20&gt;10000,FUENTE!R13,IF($B20="SUMA",FUENTE!S13,""))</f>
        <v>210</v>
      </c>
      <c r="I20" s="3">
        <f>IF($A20&gt;10000,FUENTE!T13,IF($B20="SUMA",FUENTE!U13,""))</f>
        <v>0</v>
      </c>
      <c r="J20" s="3">
        <f>IF($A20&gt;10000,FUENTE!V13,IF($B20="SUMA",FUENTE!W13,""))</f>
        <v>210</v>
      </c>
      <c r="K20" s="3">
        <f>IF($A20&gt;10000,FUENTE!X13,IF($B20="SUMA",FUENTE!Y13,""))</f>
        <v>210</v>
      </c>
      <c r="N20" s="13"/>
    </row>
    <row r="21" spans="1:14" x14ac:dyDescent="0.25">
      <c r="A21" s="2">
        <f>IF(FUENTE!F14&gt;0,FUENTE!F14,0)</f>
        <v>11200</v>
      </c>
      <c r="B21" s="2" t="str">
        <f>IF(AND(A21=0,A20&gt;10000),"SUMA",IF(A21&gt;10000,FUENTE!$G14,IF(AND(A19&gt;10000,A19&lt;20000,A20=0),"HORTALIZAS",IF(AND(A19&gt;20000,A19&lt;30000,A20=0),"PAPAS",""))))</f>
        <v>FRESONES</v>
      </c>
      <c r="C21" s="3">
        <f>IF($A21&gt;10000,FUENTE!H14,IF($B21="SUMA",FUENTE!I14,""))</f>
        <v>18264</v>
      </c>
      <c r="D21" s="3">
        <f>IF($A21&gt;10000,FUENTE!J14,IF($B21="SUMA",FUENTE!K14,""))</f>
        <v>0</v>
      </c>
      <c r="E21" s="3">
        <f>IF($A21&gt;10000,FUENTE!L14,IF($B21="SUMA",FUENTE!M14,""))</f>
        <v>18264</v>
      </c>
      <c r="F21" s="3">
        <f>IF($A21&gt;10000,FUENTE!N14,IF($B21="SUMA",FUENTE!O14,""))</f>
        <v>0</v>
      </c>
      <c r="G21" s="3">
        <f>IF($A21&gt;10000,FUENTE!P14,IF($B21="SUMA",FUENTE!Q14,""))</f>
        <v>1852</v>
      </c>
      <c r="H21" s="3">
        <f>IF($A21&gt;10000,FUENTE!R14,IF($B21="SUMA",FUENTE!S14,""))</f>
        <v>1852</v>
      </c>
      <c r="I21" s="3">
        <f>IF($A21&gt;10000,FUENTE!T14,IF($B21="SUMA",FUENTE!U14,""))</f>
        <v>18264</v>
      </c>
      <c r="J21" s="3">
        <f>IF($A21&gt;10000,FUENTE!V14,IF($B21="SUMA",FUENTE!W14,""))</f>
        <v>1852</v>
      </c>
      <c r="K21" s="3">
        <f>IF($A21&gt;10000,FUENTE!X14,IF($B21="SUMA",FUENTE!Y14,""))</f>
        <v>20116</v>
      </c>
    </row>
    <row r="22" spans="1:14" x14ac:dyDescent="0.25">
      <c r="A22" s="2">
        <f>IF(FUENTE!F15&gt;0,FUENTE!F15,0)</f>
        <v>11300</v>
      </c>
      <c r="B22" s="2" t="str">
        <f>IF(AND(A22=0,A21&gt;10000),"SUMA",IF(A22&gt;10000,FUENTE!$G15,IF(AND(A20&gt;10000,A20&lt;20000,A21=0),"HORTALIZAS",IF(AND(A20&gt;20000,A20&lt;30000,A21=0),"PAPAS",""))))</f>
        <v>GRANADAS</v>
      </c>
      <c r="C22" s="3">
        <f>IF($A22&gt;10000,FUENTE!H15,IF($B22="SUMA",FUENTE!I15,""))</f>
        <v>8186</v>
      </c>
      <c r="D22" s="3">
        <f>IF($A22&gt;10000,FUENTE!J15,IF($B22="SUMA",FUENTE!K15,""))</f>
        <v>0</v>
      </c>
      <c r="E22" s="3">
        <f>IF($A22&gt;10000,FUENTE!L15,IF($B22="SUMA",FUENTE!M15,""))</f>
        <v>8186</v>
      </c>
      <c r="F22" s="3">
        <f>IF($A22&gt;10000,FUENTE!N15,IF($B22="SUMA",FUENTE!O15,""))</f>
        <v>0</v>
      </c>
      <c r="G22" s="3">
        <f>IF($A22&gt;10000,FUENTE!P15,IF($B22="SUMA",FUENTE!Q15,""))</f>
        <v>0</v>
      </c>
      <c r="H22" s="3">
        <f>IF($A22&gt;10000,FUENTE!R15,IF($B22="SUMA",FUENTE!S15,""))</f>
        <v>0</v>
      </c>
      <c r="I22" s="3">
        <f>IF($A22&gt;10000,FUENTE!T15,IF($B22="SUMA",FUENTE!U15,""))</f>
        <v>8186</v>
      </c>
      <c r="J22" s="3">
        <f>IF($A22&gt;10000,FUENTE!V15,IF($B22="SUMA",FUENTE!W15,""))</f>
        <v>0</v>
      </c>
      <c r="K22" s="3">
        <f>IF($A22&gt;10000,FUENTE!X15,IF($B22="SUMA",FUENTE!Y15,""))</f>
        <v>8186</v>
      </c>
    </row>
    <row r="23" spans="1:14" x14ac:dyDescent="0.25">
      <c r="A23" s="2">
        <f>IF(FUENTE!F16&gt;0,FUENTE!F16,0)</f>
        <v>11312</v>
      </c>
      <c r="B23" s="2" t="str">
        <f>IF(AND(A23=0,A22&gt;10000),"SUMA",IF(A23&gt;10000,FUENTE!$G16,IF(AND(A21&gt;10000,A21&lt;20000,A22=0),"HORTALIZAS",IF(AND(A21&gt;20000,A21&lt;30000,A22=0),"PAPAS",""))))</f>
        <v>GUANÁBANA</v>
      </c>
      <c r="C23" s="3">
        <f>IF($A23&gt;10000,FUENTE!H16,IF($B23="SUMA",FUENTE!I16,""))</f>
        <v>0</v>
      </c>
      <c r="D23" s="3">
        <f>IF($A23&gt;10000,FUENTE!J16,IF($B23="SUMA",FUENTE!K16,""))</f>
        <v>0</v>
      </c>
      <c r="E23" s="3">
        <f>IF($A23&gt;10000,FUENTE!L16,IF($B23="SUMA",FUENTE!M16,""))</f>
        <v>0</v>
      </c>
      <c r="F23" s="3">
        <f>IF($A23&gt;10000,FUENTE!N16,IF($B23="SUMA",FUENTE!O16,""))</f>
        <v>0</v>
      </c>
      <c r="G23" s="3">
        <f>IF($A23&gt;10000,FUENTE!P16,IF($B23="SUMA",FUENTE!Q16,""))</f>
        <v>25</v>
      </c>
      <c r="H23" s="3">
        <f>IF($A23&gt;10000,FUENTE!R16,IF($B23="SUMA",FUENTE!S16,""))</f>
        <v>25</v>
      </c>
      <c r="I23" s="3">
        <f>IF($A23&gt;10000,FUENTE!T16,IF($B23="SUMA",FUENTE!U16,""))</f>
        <v>0</v>
      </c>
      <c r="J23" s="3">
        <f>IF($A23&gt;10000,FUENTE!V16,IF($B23="SUMA",FUENTE!W16,""))</f>
        <v>25</v>
      </c>
      <c r="K23" s="3">
        <f>IF($A23&gt;10000,FUENTE!X16,IF($B23="SUMA",FUENTE!Y16,""))</f>
        <v>25</v>
      </c>
    </row>
    <row r="24" spans="1:14" x14ac:dyDescent="0.25">
      <c r="A24" s="2">
        <f>IF(FUENTE!F17&gt;0,FUENTE!F17,0)</f>
        <v>11404</v>
      </c>
      <c r="B24" s="2" t="str">
        <f>IF(AND(A24=0,A23&gt;10000),"SUMA",IF(A24&gt;10000,FUENTE!$G17,IF(AND(A22&gt;10000,A22&lt;20000,A23=0),"HORTALIZAS",IF(AND(A22&gt;20000,A22&lt;30000,A23=0),"PAPAS",""))))</f>
        <v>HIGO NEGRO</v>
      </c>
      <c r="C24" s="3">
        <f>IF($A24&gt;10000,FUENTE!H17,IF($B24="SUMA",FUENTE!I17,""))</f>
        <v>420</v>
      </c>
      <c r="D24" s="3">
        <f>IF($A24&gt;10000,FUENTE!J17,IF($B24="SUMA",FUENTE!K17,""))</f>
        <v>0</v>
      </c>
      <c r="E24" s="3">
        <f>IF($A24&gt;10000,FUENTE!L17,IF($B24="SUMA",FUENTE!M17,""))</f>
        <v>420</v>
      </c>
      <c r="F24" s="3">
        <f>IF($A24&gt;10000,FUENTE!N17,IF($B24="SUMA",FUENTE!O17,""))</f>
        <v>0</v>
      </c>
      <c r="G24" s="3">
        <f>IF($A24&gt;10000,FUENTE!P17,IF($B24="SUMA",FUENTE!Q17,""))</f>
        <v>50</v>
      </c>
      <c r="H24" s="3">
        <f>IF($A24&gt;10000,FUENTE!R17,IF($B24="SUMA",FUENTE!S17,""))</f>
        <v>50</v>
      </c>
      <c r="I24" s="3">
        <f>IF($A24&gt;10000,FUENTE!T17,IF($B24="SUMA",FUENTE!U17,""))</f>
        <v>420</v>
      </c>
      <c r="J24" s="3">
        <f>IF($A24&gt;10000,FUENTE!V17,IF($B24="SUMA",FUENTE!W17,""))</f>
        <v>50</v>
      </c>
      <c r="K24" s="3">
        <f>IF($A24&gt;10000,FUENTE!X17,IF($B24="SUMA",FUENTE!Y17,""))</f>
        <v>470</v>
      </c>
    </row>
    <row r="25" spans="1:14" x14ac:dyDescent="0.25">
      <c r="A25" s="2">
        <f>IF(FUENTE!F18&gt;0,FUENTE!F18,0)</f>
        <v>11501</v>
      </c>
      <c r="B25" s="2" t="str">
        <f>IF(AND(A25=0,A24&gt;10000),"SUMA",IF(A25&gt;10000,FUENTE!$G18,IF(AND(A23&gt;10000,A23&lt;20000,A24=0),"HORTALIZAS",IF(AND(A23&gt;20000,A23&lt;30000,A24=0),"PAPAS",""))))</f>
        <v>LIMON COMÚN</v>
      </c>
      <c r="C25" s="3">
        <f>IF($A25&gt;10000,FUENTE!H18,IF($B25="SUMA",FUENTE!I18,""))</f>
        <v>2000</v>
      </c>
      <c r="D25" s="3">
        <f>IF($A25&gt;10000,FUENTE!J18,IF($B25="SUMA",FUENTE!K18,""))</f>
        <v>3797</v>
      </c>
      <c r="E25" s="3">
        <f>IF($A25&gt;10000,FUENTE!L18,IF($B25="SUMA",FUENTE!M18,""))</f>
        <v>5797</v>
      </c>
      <c r="F25" s="3">
        <f>IF($A25&gt;10000,FUENTE!N18,IF($B25="SUMA",FUENTE!O18,""))</f>
        <v>0</v>
      </c>
      <c r="G25" s="3">
        <f>IF($A25&gt;10000,FUENTE!P18,IF($B25="SUMA",FUENTE!Q18,""))</f>
        <v>3884</v>
      </c>
      <c r="H25" s="3">
        <f>IF($A25&gt;10000,FUENTE!R18,IF($B25="SUMA",FUENTE!S18,""))</f>
        <v>3884</v>
      </c>
      <c r="I25" s="3">
        <f>IF($A25&gt;10000,FUENTE!T18,IF($B25="SUMA",FUENTE!U18,""))</f>
        <v>2000</v>
      </c>
      <c r="J25" s="3">
        <f>IF($A25&gt;10000,FUENTE!V18,IF($B25="SUMA",FUENTE!W18,""))</f>
        <v>7681</v>
      </c>
      <c r="K25" s="3">
        <f>IF($A25&gt;10000,FUENTE!X18,IF($B25="SUMA",FUENTE!Y18,""))</f>
        <v>9681</v>
      </c>
    </row>
    <row r="26" spans="1:14" x14ac:dyDescent="0.25">
      <c r="A26" s="2">
        <f>IF(FUENTE!F19&gt;0,FUENTE!F19,0)</f>
        <v>11504</v>
      </c>
      <c r="B26" s="2" t="str">
        <f>IF(AND(A26=0,A25&gt;10000),"SUMA",IF(A26&gt;10000,FUENTE!$G19,IF(AND(A24&gt;10000,A24&lt;20000,A25=0),"HORTALIZAS",IF(AND(A24&gt;20000,A24&lt;30000,A25=0),"PAPAS",""))))</f>
        <v>LIMON PRIMOFIORI</v>
      </c>
      <c r="C26" s="3">
        <f>IF($A26&gt;10000,FUENTE!H19,IF($B26="SUMA",FUENTE!I19,""))</f>
        <v>110735</v>
      </c>
      <c r="D26" s="3">
        <f>IF($A26&gt;10000,FUENTE!J19,IF($B26="SUMA",FUENTE!K19,""))</f>
        <v>0</v>
      </c>
      <c r="E26" s="3">
        <f>IF($A26&gt;10000,FUENTE!L19,IF($B26="SUMA",FUENTE!M19,""))</f>
        <v>110735</v>
      </c>
      <c r="F26" s="3">
        <f>IF($A26&gt;10000,FUENTE!N19,IF($B26="SUMA",FUENTE!O19,""))</f>
        <v>0</v>
      </c>
      <c r="G26" s="3">
        <f>IF($A26&gt;10000,FUENTE!P19,IF($B26="SUMA",FUENTE!Q19,""))</f>
        <v>0</v>
      </c>
      <c r="H26" s="3">
        <f>IF($A26&gt;10000,FUENTE!R19,IF($B26="SUMA",FUENTE!S19,""))</f>
        <v>0</v>
      </c>
      <c r="I26" s="3">
        <f>IF($A26&gt;10000,FUENTE!T19,IF($B26="SUMA",FUENTE!U19,""))</f>
        <v>110735</v>
      </c>
      <c r="J26" s="3">
        <f>IF($A26&gt;10000,FUENTE!V19,IF($B26="SUMA",FUENTE!W19,""))</f>
        <v>0</v>
      </c>
      <c r="K26" s="3">
        <f>IF($A26&gt;10000,FUENTE!X19,IF($B26="SUMA",FUENTE!Y19,""))</f>
        <v>110735</v>
      </c>
    </row>
    <row r="27" spans="1:14" x14ac:dyDescent="0.25">
      <c r="A27" s="2">
        <f>IF(FUENTE!F20&gt;0,FUENTE!F20,0)</f>
        <v>11600</v>
      </c>
      <c r="B27" s="2" t="str">
        <f>IF(AND(A27=0,A26&gt;10000),"SUMA",IF(A27&gt;10000,FUENTE!$G20,IF(AND(A25&gt;10000,A25&lt;20000,A26=0),"HORTALIZAS",IF(AND(A25&gt;20000,A25&lt;30000,A26=0),"PAPAS",""))))</f>
        <v>MANDARINAS OTRAS</v>
      </c>
      <c r="C27" s="3">
        <f>IF($A27&gt;10000,FUENTE!H20,IF($B27="SUMA",FUENTE!I20,""))</f>
        <v>106794</v>
      </c>
      <c r="D27" s="3">
        <f>IF($A27&gt;10000,FUENTE!J20,IF($B27="SUMA",FUENTE!K20,""))</f>
        <v>0</v>
      </c>
      <c r="E27" s="3">
        <f>IF($A27&gt;10000,FUENTE!L20,IF($B27="SUMA",FUENTE!M20,""))</f>
        <v>106794</v>
      </c>
      <c r="F27" s="3">
        <f>IF($A27&gt;10000,FUENTE!N20,IF($B27="SUMA",FUENTE!O20,""))</f>
        <v>0</v>
      </c>
      <c r="G27" s="3">
        <f>IF($A27&gt;10000,FUENTE!P20,IF($B27="SUMA",FUENTE!Q20,""))</f>
        <v>1079</v>
      </c>
      <c r="H27" s="3">
        <f>IF($A27&gt;10000,FUENTE!R20,IF($B27="SUMA",FUENTE!S20,""))</f>
        <v>1079</v>
      </c>
      <c r="I27" s="3">
        <f>IF($A27&gt;10000,FUENTE!T20,IF($B27="SUMA",FUENTE!U20,""))</f>
        <v>106794</v>
      </c>
      <c r="J27" s="3">
        <f>IF($A27&gt;10000,FUENTE!V20,IF($B27="SUMA",FUENTE!W20,""))</f>
        <v>1079</v>
      </c>
      <c r="K27" s="3">
        <f>IF($A27&gt;10000,FUENTE!X20,IF($B27="SUMA",FUENTE!Y20,""))</f>
        <v>107873</v>
      </c>
    </row>
    <row r="28" spans="1:14" x14ac:dyDescent="0.25">
      <c r="A28" s="2">
        <f>IF(FUENTE!F21&gt;0,FUENTE!F21,0)</f>
        <v>11602</v>
      </c>
      <c r="B28" s="2" t="str">
        <f>IF(AND(A28=0,A27&gt;10000),"SUMA",IF(A28&gt;10000,FUENTE!$G21,IF(AND(A26&gt;10000,A26&lt;20000,A27=0),"HORTALIZAS",IF(AND(A26&gt;20000,A26&lt;30000,A27=0),"PAPAS",""))))</f>
        <v>MANDARINAS CLEMENTINAS</v>
      </c>
      <c r="C28" s="3">
        <f>IF($A28&gt;10000,FUENTE!H21,IF($B28="SUMA",FUENTE!I21,""))</f>
        <v>129877</v>
      </c>
      <c r="D28" s="3">
        <f>IF($A28&gt;10000,FUENTE!J21,IF($B28="SUMA",FUENTE!K21,""))</f>
        <v>0</v>
      </c>
      <c r="E28" s="3">
        <f>IF($A28&gt;10000,FUENTE!L21,IF($B28="SUMA",FUENTE!M21,""))</f>
        <v>129877</v>
      </c>
      <c r="F28" s="3">
        <f>IF($A28&gt;10000,FUENTE!N21,IF($B28="SUMA",FUENTE!O21,""))</f>
        <v>0</v>
      </c>
      <c r="G28" s="3">
        <f>IF($A28&gt;10000,FUENTE!P21,IF($B28="SUMA",FUENTE!Q21,""))</f>
        <v>0</v>
      </c>
      <c r="H28" s="3">
        <f>IF($A28&gt;10000,FUENTE!R21,IF($B28="SUMA",FUENTE!S21,""))</f>
        <v>0</v>
      </c>
      <c r="I28" s="3">
        <f>IF($A28&gt;10000,FUENTE!T21,IF($B28="SUMA",FUENTE!U21,""))</f>
        <v>129877</v>
      </c>
      <c r="J28" s="3">
        <f>IF($A28&gt;10000,FUENTE!V21,IF($B28="SUMA",FUENTE!W21,""))</f>
        <v>0</v>
      </c>
      <c r="K28" s="3">
        <f>IF($A28&gt;10000,FUENTE!X21,IF($B28="SUMA",FUENTE!Y21,""))</f>
        <v>129877</v>
      </c>
    </row>
    <row r="29" spans="1:14" x14ac:dyDescent="0.25">
      <c r="A29" s="2">
        <f>IF(FUENTE!F22&gt;0,FUENTE!F22,0)</f>
        <v>11603</v>
      </c>
      <c r="B29" s="2" t="str">
        <f>IF(AND(A29=0,A28&gt;10000),"SUMA",IF(A29&gt;10000,FUENTE!$G22,IF(AND(A27&gt;10000,A27&lt;20000,A28=0),"HORTALIZAS",IF(AND(A27&gt;20000,A27&lt;30000,A28=0),"PAPAS",""))))</f>
        <v>MANDARINAS CLEMENULLE</v>
      </c>
      <c r="C29" s="3">
        <f>IF($A29&gt;10000,FUENTE!H22,IF($B29="SUMA",FUENTE!I22,""))</f>
        <v>19086</v>
      </c>
      <c r="D29" s="3">
        <f>IF($A29&gt;10000,FUENTE!J22,IF($B29="SUMA",FUENTE!K22,""))</f>
        <v>0</v>
      </c>
      <c r="E29" s="3">
        <f>IF($A29&gt;10000,FUENTE!L22,IF($B29="SUMA",FUENTE!M22,""))</f>
        <v>19086</v>
      </c>
      <c r="F29" s="3">
        <f>IF($A29&gt;10000,FUENTE!N22,IF($B29="SUMA",FUENTE!O22,""))</f>
        <v>0</v>
      </c>
      <c r="G29" s="3">
        <f>IF($A29&gt;10000,FUENTE!P22,IF($B29="SUMA",FUENTE!Q22,""))</f>
        <v>0</v>
      </c>
      <c r="H29" s="3">
        <f>IF($A29&gt;10000,FUENTE!R22,IF($B29="SUMA",FUENTE!S22,""))</f>
        <v>0</v>
      </c>
      <c r="I29" s="3">
        <f>IF($A29&gt;10000,FUENTE!T22,IF($B29="SUMA",FUENTE!U22,""))</f>
        <v>19086</v>
      </c>
      <c r="J29" s="3">
        <f>IF($A29&gt;10000,FUENTE!V22,IF($B29="SUMA",FUENTE!W22,""))</f>
        <v>0</v>
      </c>
      <c r="K29" s="3">
        <f>IF($A29&gt;10000,FUENTE!X22,IF($B29="SUMA",FUENTE!Y22,""))</f>
        <v>19086</v>
      </c>
    </row>
    <row r="30" spans="1:14" x14ac:dyDescent="0.25">
      <c r="A30" s="2">
        <f>IF(FUENTE!F23&gt;0,FUENTE!F23,0)</f>
        <v>11700</v>
      </c>
      <c r="B30" s="2" t="str">
        <f>IF(AND(A30=0,A29&gt;10000),"SUMA",IF(A30&gt;10000,FUENTE!$G23,IF(AND(A28&gt;10000,A28&lt;20000,A29=0),"HORTALIZAS",IF(AND(A28&gt;20000,A28&lt;30000,A29=0),"PAPAS",""))))</f>
        <v>MANZANAS OTRAS</v>
      </c>
      <c r="C30" s="3">
        <f>IF($A30&gt;10000,FUENTE!H23,IF($B30="SUMA",FUENTE!I23,""))</f>
        <v>73011</v>
      </c>
      <c r="D30" s="3">
        <f>IF($A30&gt;10000,FUENTE!J23,IF($B30="SUMA",FUENTE!K23,""))</f>
        <v>0</v>
      </c>
      <c r="E30" s="3">
        <f>IF($A30&gt;10000,FUENTE!L23,IF($B30="SUMA",FUENTE!M23,""))</f>
        <v>73011</v>
      </c>
      <c r="F30" s="3">
        <f>IF($A30&gt;10000,FUENTE!N23,IF($B30="SUMA",FUENTE!O23,""))</f>
        <v>0</v>
      </c>
      <c r="G30" s="3">
        <f>IF($A30&gt;10000,FUENTE!P23,IF($B30="SUMA",FUENTE!Q23,""))</f>
        <v>0</v>
      </c>
      <c r="H30" s="3">
        <f>IF($A30&gt;10000,FUENTE!R23,IF($B30="SUMA",FUENTE!S23,""))</f>
        <v>0</v>
      </c>
      <c r="I30" s="3">
        <f>IF($A30&gt;10000,FUENTE!T23,IF($B30="SUMA",FUENTE!U23,""))</f>
        <v>73011</v>
      </c>
      <c r="J30" s="3">
        <f>IF($A30&gt;10000,FUENTE!V23,IF($B30="SUMA",FUENTE!W23,""))</f>
        <v>0</v>
      </c>
      <c r="K30" s="3">
        <f>IF($A30&gt;10000,FUENTE!X23,IF($B30="SUMA",FUENTE!Y23,""))</f>
        <v>73011</v>
      </c>
    </row>
    <row r="31" spans="1:14" x14ac:dyDescent="0.25">
      <c r="A31" s="2">
        <f>IF(FUENTE!F24&gt;0,FUENTE!F24,0)</f>
        <v>11701</v>
      </c>
      <c r="B31" s="2" t="str">
        <f>IF(AND(A31=0,A30&gt;10000),"SUMA",IF(A31&gt;10000,FUENTE!$G24,IF(AND(A29&gt;10000,A29&lt;20000,A30=0),"HORTALIZAS",IF(AND(A29&gt;20000,A29&lt;30000,A30=0),"PAPAS",""))))</f>
        <v>MANZANAS GOLDEN</v>
      </c>
      <c r="C31" s="3">
        <f>IF($A31&gt;10000,FUENTE!H24,IF($B31="SUMA",FUENTE!I24,""))</f>
        <v>127657</v>
      </c>
      <c r="D31" s="3">
        <f>IF($A31&gt;10000,FUENTE!J24,IF($B31="SUMA",FUENTE!K24,""))</f>
        <v>0</v>
      </c>
      <c r="E31" s="3">
        <f>IF($A31&gt;10000,FUENTE!L24,IF($B31="SUMA",FUENTE!M24,""))</f>
        <v>127657</v>
      </c>
      <c r="F31" s="3">
        <f>IF($A31&gt;10000,FUENTE!N24,IF($B31="SUMA",FUENTE!O24,""))</f>
        <v>0</v>
      </c>
      <c r="G31" s="3">
        <f>IF($A31&gt;10000,FUENTE!P24,IF($B31="SUMA",FUENTE!Q24,""))</f>
        <v>0</v>
      </c>
      <c r="H31" s="3">
        <f>IF($A31&gt;10000,FUENTE!R24,IF($B31="SUMA",FUENTE!S24,""))</f>
        <v>0</v>
      </c>
      <c r="I31" s="3">
        <f>IF($A31&gt;10000,FUENTE!T24,IF($B31="SUMA",FUENTE!U24,""))</f>
        <v>127657</v>
      </c>
      <c r="J31" s="3">
        <f>IF($A31&gt;10000,FUENTE!V24,IF($B31="SUMA",FUENTE!W24,""))</f>
        <v>0</v>
      </c>
      <c r="K31" s="3">
        <f>IF($A31&gt;10000,FUENTE!X24,IF($B31="SUMA",FUENTE!Y24,""))</f>
        <v>127657</v>
      </c>
    </row>
    <row r="32" spans="1:14" x14ac:dyDescent="0.25">
      <c r="A32" s="2">
        <f>IF(FUENTE!F25&gt;0,FUENTE!F25,0)</f>
        <v>11703</v>
      </c>
      <c r="B32" s="2" t="str">
        <f>IF(AND(A32=0,A31&gt;10000),"SUMA",IF(A32&gt;10000,FUENTE!$G25,IF(AND(A30&gt;10000,A30&lt;20000,A31=0),"HORTALIZAS",IF(AND(A30&gt;20000,A30&lt;30000,A31=0),"PAPAS",""))))</f>
        <v xml:space="preserve">MANZANAS REINETA              </v>
      </c>
      <c r="C32" s="3">
        <f>IF($A32&gt;10000,FUENTE!H25,IF($B32="SUMA",FUENTE!I25,""))</f>
        <v>7690</v>
      </c>
      <c r="D32" s="3">
        <f>IF($A32&gt;10000,FUENTE!J25,IF($B32="SUMA",FUENTE!K25,""))</f>
        <v>0</v>
      </c>
      <c r="E32" s="3">
        <f>IF($A32&gt;10000,FUENTE!L25,IF($B32="SUMA",FUENTE!M25,""))</f>
        <v>7690</v>
      </c>
      <c r="F32" s="3">
        <f>IF($A32&gt;10000,FUENTE!N25,IF($B32="SUMA",FUENTE!O25,""))</f>
        <v>0</v>
      </c>
      <c r="G32" s="3">
        <f>IF($A32&gt;10000,FUENTE!P25,IF($B32="SUMA",FUENTE!Q25,""))</f>
        <v>160</v>
      </c>
      <c r="H32" s="3">
        <f>IF($A32&gt;10000,FUENTE!R25,IF($B32="SUMA",FUENTE!S25,""))</f>
        <v>160</v>
      </c>
      <c r="I32" s="3">
        <f>IF($A32&gt;10000,FUENTE!T25,IF($B32="SUMA",FUENTE!U25,""))</f>
        <v>7690</v>
      </c>
      <c r="J32" s="3">
        <f>IF($A32&gt;10000,FUENTE!V25,IF($B32="SUMA",FUENTE!W25,""))</f>
        <v>160</v>
      </c>
      <c r="K32" s="3">
        <f>IF($A32&gt;10000,FUENTE!X25,IF($B32="SUMA",FUENTE!Y25,""))</f>
        <v>7850</v>
      </c>
    </row>
    <row r="33" spans="1:11" x14ac:dyDescent="0.25">
      <c r="A33" s="2">
        <f>IF(FUENTE!F26&gt;0,FUENTE!F26,0)</f>
        <v>11708</v>
      </c>
      <c r="B33" s="2" t="str">
        <f>IF(AND(A33=0,A32&gt;10000),"SUMA",IF(A33&gt;10000,FUENTE!$G26,IF(AND(A31&gt;10000,A31&lt;20000,A32=0),"HORTALIZAS",IF(AND(A31&gt;20000,A31&lt;30000,A32=0),"PAPAS",""))))</f>
        <v>MANZANA GRANNY SMITH</v>
      </c>
      <c r="C33" s="3">
        <f>IF($A33&gt;10000,FUENTE!H26,IF($B33="SUMA",FUENTE!I26,""))</f>
        <v>27493</v>
      </c>
      <c r="D33" s="3">
        <f>IF($A33&gt;10000,FUENTE!J26,IF($B33="SUMA",FUENTE!K26,""))</f>
        <v>0</v>
      </c>
      <c r="E33" s="3">
        <f>IF($A33&gt;10000,FUENTE!L26,IF($B33="SUMA",FUENTE!M26,""))</f>
        <v>27493</v>
      </c>
      <c r="F33" s="3">
        <f>IF($A33&gt;10000,FUENTE!N26,IF($B33="SUMA",FUENTE!O26,""))</f>
        <v>0</v>
      </c>
      <c r="G33" s="3">
        <f>IF($A33&gt;10000,FUENTE!P26,IF($B33="SUMA",FUENTE!Q26,""))</f>
        <v>0</v>
      </c>
      <c r="H33" s="3">
        <f>IF($A33&gt;10000,FUENTE!R26,IF($B33="SUMA",FUENTE!S26,""))</f>
        <v>0</v>
      </c>
      <c r="I33" s="3">
        <f>IF($A33&gt;10000,FUENTE!T26,IF($B33="SUMA",FUENTE!U26,""))</f>
        <v>27493</v>
      </c>
      <c r="J33" s="3">
        <f>IF($A33&gt;10000,FUENTE!V26,IF($B33="SUMA",FUENTE!W26,""))</f>
        <v>0</v>
      </c>
      <c r="K33" s="3">
        <f>IF($A33&gt;10000,FUENTE!X26,IF($B33="SUMA",FUENTE!Y26,""))</f>
        <v>27493</v>
      </c>
    </row>
    <row r="34" spans="1:11" x14ac:dyDescent="0.25">
      <c r="A34" s="2">
        <f>IF(FUENTE!F27&gt;0,FUENTE!F27,0)</f>
        <v>11710</v>
      </c>
      <c r="B34" s="2" t="str">
        <f>IF(AND(A34=0,A33&gt;10000),"SUMA",IF(A34&gt;10000,FUENTE!$G27,IF(AND(A32&gt;10000,A32&lt;20000,A33=0),"HORTALIZAS",IF(AND(A32&gt;20000,A32&lt;30000,A33=0),"PAPAS",""))))</f>
        <v>MANZANA RED CHIEF</v>
      </c>
      <c r="C34" s="3">
        <f>IF($A34&gt;10000,FUENTE!H27,IF($B34="SUMA",FUENTE!I27,""))</f>
        <v>30207</v>
      </c>
      <c r="D34" s="3">
        <f>IF($A34&gt;10000,FUENTE!J27,IF($B34="SUMA",FUENTE!K27,""))</f>
        <v>0</v>
      </c>
      <c r="E34" s="3">
        <f>IF($A34&gt;10000,FUENTE!L27,IF($B34="SUMA",FUENTE!M27,""))</f>
        <v>30207</v>
      </c>
      <c r="F34" s="3">
        <f>IF($A34&gt;10000,FUENTE!N27,IF($B34="SUMA",FUENTE!O27,""))</f>
        <v>0</v>
      </c>
      <c r="G34" s="3">
        <f>IF($A34&gt;10000,FUENTE!P27,IF($B34="SUMA",FUENTE!Q27,""))</f>
        <v>0</v>
      </c>
      <c r="H34" s="3">
        <f>IF($A34&gt;10000,FUENTE!R27,IF($B34="SUMA",FUENTE!S27,""))</f>
        <v>0</v>
      </c>
      <c r="I34" s="3">
        <f>IF($A34&gt;10000,FUENTE!T27,IF($B34="SUMA",FUENTE!U27,""))</f>
        <v>30207</v>
      </c>
      <c r="J34" s="3">
        <f>IF($A34&gt;10000,FUENTE!V27,IF($B34="SUMA",FUENTE!W27,""))</f>
        <v>0</v>
      </c>
      <c r="K34" s="3">
        <f>IF($A34&gt;10000,FUENTE!X27,IF($B34="SUMA",FUENTE!Y27,""))</f>
        <v>30207</v>
      </c>
    </row>
    <row r="35" spans="1:11" x14ac:dyDescent="0.25">
      <c r="A35" s="2">
        <f>IF(FUENTE!F28&gt;0,FUENTE!F28,0)</f>
        <v>11711</v>
      </c>
      <c r="B35" s="2" t="str">
        <f>IF(AND(A35=0,A34&gt;10000),"SUMA",IF(A35&gt;10000,FUENTE!$G28,IF(AND(A33&gt;10000,A33&lt;20000,A34=0),"HORTALIZAS",IF(AND(A33&gt;20000,A33&lt;30000,A34=0),"PAPAS",""))))</f>
        <v>MANZANAS ROYAL GALA</v>
      </c>
      <c r="C35" s="3">
        <f>IF($A35&gt;10000,FUENTE!H28,IF($B35="SUMA",FUENTE!I28,""))</f>
        <v>66892</v>
      </c>
      <c r="D35" s="3">
        <f>IF($A35&gt;10000,FUENTE!J28,IF($B35="SUMA",FUENTE!K28,""))</f>
        <v>0</v>
      </c>
      <c r="E35" s="3">
        <f>IF($A35&gt;10000,FUENTE!L28,IF($B35="SUMA",FUENTE!M28,""))</f>
        <v>66892</v>
      </c>
      <c r="F35" s="3">
        <f>IF($A35&gt;10000,FUENTE!N28,IF($B35="SUMA",FUENTE!O28,""))</f>
        <v>0</v>
      </c>
      <c r="G35" s="3">
        <f>IF($A35&gt;10000,FUENTE!P28,IF($B35="SUMA",FUENTE!Q28,""))</f>
        <v>0</v>
      </c>
      <c r="H35" s="3">
        <f>IF($A35&gt;10000,FUENTE!R28,IF($B35="SUMA",FUENTE!S28,""))</f>
        <v>0</v>
      </c>
      <c r="I35" s="3">
        <f>IF($A35&gt;10000,FUENTE!T28,IF($B35="SUMA",FUENTE!U28,""))</f>
        <v>66892</v>
      </c>
      <c r="J35" s="3">
        <f>IF($A35&gt;10000,FUENTE!V28,IF($B35="SUMA",FUENTE!W28,""))</f>
        <v>0</v>
      </c>
      <c r="K35" s="3">
        <f>IF($A35&gt;10000,FUENTE!X28,IF($B35="SUMA",FUENTE!Y28,""))</f>
        <v>66892</v>
      </c>
    </row>
    <row r="36" spans="1:11" x14ac:dyDescent="0.25">
      <c r="A36" s="2">
        <f>IF(FUENTE!F29&gt;0,FUENTE!F29,0)</f>
        <v>11713</v>
      </c>
      <c r="B36" s="2" t="str">
        <f>IF(AND(A36=0,A35&gt;10000),"SUMA",IF(A36&gt;10000,FUENTE!$G29,IF(AND(A34&gt;10000,A34&lt;20000,A35=0),"HORTALIZAS",IF(AND(A34&gt;20000,A34&lt;30000,A35=0),"PAPAS",""))))</f>
        <v>MANZANAS FUJI</v>
      </c>
      <c r="C36" s="3">
        <f>IF($A36&gt;10000,FUENTE!H29,IF($B36="SUMA",FUENTE!I29,""))</f>
        <v>21379</v>
      </c>
      <c r="D36" s="3">
        <f>IF($A36&gt;10000,FUENTE!J29,IF($B36="SUMA",FUENTE!K29,""))</f>
        <v>1548</v>
      </c>
      <c r="E36" s="3">
        <f>IF($A36&gt;10000,FUENTE!L29,IF($B36="SUMA",FUENTE!M29,""))</f>
        <v>22927</v>
      </c>
      <c r="F36" s="3">
        <f>IF($A36&gt;10000,FUENTE!N29,IF($B36="SUMA",FUENTE!O29,""))</f>
        <v>0</v>
      </c>
      <c r="G36" s="3">
        <f>IF($A36&gt;10000,FUENTE!P29,IF($B36="SUMA",FUENTE!Q29,""))</f>
        <v>1050</v>
      </c>
      <c r="H36" s="3">
        <f>IF($A36&gt;10000,FUENTE!R29,IF($B36="SUMA",FUENTE!S29,""))</f>
        <v>1050</v>
      </c>
      <c r="I36" s="3">
        <f>IF($A36&gt;10000,FUENTE!T29,IF($B36="SUMA",FUENTE!U29,""))</f>
        <v>21379</v>
      </c>
      <c r="J36" s="3">
        <f>IF($A36&gt;10000,FUENTE!V29,IF($B36="SUMA",FUENTE!W29,""))</f>
        <v>2598</v>
      </c>
      <c r="K36" s="3">
        <f>IF($A36&gt;10000,FUENTE!X29,IF($B36="SUMA",FUENTE!Y29,""))</f>
        <v>23977</v>
      </c>
    </row>
    <row r="37" spans="1:11" x14ac:dyDescent="0.25">
      <c r="A37" s="2">
        <f>IF(FUENTE!F30&gt;0,FUENTE!F30,0)</f>
        <v>11900</v>
      </c>
      <c r="B37" s="2" t="str">
        <f>IF(AND(A37=0,A36&gt;10000),"SUMA",IF(A37&gt;10000,FUENTE!$G30,IF(AND(A35&gt;10000,A35&lt;20000,A36=0),"HORTALIZAS",IF(AND(A35&gt;20000,A35&lt;30000,A36=0),"PAPAS",""))))</f>
        <v xml:space="preserve">MELONES OTROS                 </v>
      </c>
      <c r="C37" s="3">
        <f>IF($A37&gt;10000,FUENTE!H30,IF($B37="SUMA",FUENTE!I30,""))</f>
        <v>1047</v>
      </c>
      <c r="D37" s="3">
        <f>IF($A37&gt;10000,FUENTE!J30,IF($B37="SUMA",FUENTE!K30,""))</f>
        <v>0</v>
      </c>
      <c r="E37" s="3">
        <f>IF($A37&gt;10000,FUENTE!L30,IF($B37="SUMA",FUENTE!M30,""))</f>
        <v>1047</v>
      </c>
      <c r="F37" s="3">
        <f>IF($A37&gt;10000,FUENTE!N30,IF($B37="SUMA",FUENTE!O30,""))</f>
        <v>0</v>
      </c>
      <c r="G37" s="3">
        <f>IF($A37&gt;10000,FUENTE!P30,IF($B37="SUMA",FUENTE!Q30,""))</f>
        <v>0</v>
      </c>
      <c r="H37" s="3">
        <f>IF($A37&gt;10000,FUENTE!R30,IF($B37="SUMA",FUENTE!S30,""))</f>
        <v>0</v>
      </c>
      <c r="I37" s="3">
        <f>IF($A37&gt;10000,FUENTE!T30,IF($B37="SUMA",FUENTE!U30,""))</f>
        <v>1047</v>
      </c>
      <c r="J37" s="3">
        <f>IF($A37&gt;10000,FUENTE!V30,IF($B37="SUMA",FUENTE!W30,""))</f>
        <v>0</v>
      </c>
      <c r="K37" s="3">
        <f>IF($A37&gt;10000,FUENTE!X30,IF($B37="SUMA",FUENTE!Y30,""))</f>
        <v>1047</v>
      </c>
    </row>
    <row r="38" spans="1:11" x14ac:dyDescent="0.25">
      <c r="A38" s="2">
        <f>IF(FUENTE!F31&gt;0,FUENTE!F31,0)</f>
        <v>11901</v>
      </c>
      <c r="B38" s="2" t="str">
        <f>IF(AND(A38=0,A37&gt;10000),"SUMA",IF(A38&gt;10000,FUENTE!$G31,IF(AND(A36&gt;10000,A36&lt;20000,A37=0),"HORTALIZAS",IF(AND(A36&gt;20000,A36&lt;30000,A37=0),"PAPAS",""))))</f>
        <v>MELONES PIEL DE SAPO</v>
      </c>
      <c r="C38" s="3">
        <f>IF($A38&gt;10000,FUENTE!H31,IF($B38="SUMA",FUENTE!I31,""))</f>
        <v>153097</v>
      </c>
      <c r="D38" s="3">
        <f>IF($A38&gt;10000,FUENTE!J31,IF($B38="SUMA",FUENTE!K31,""))</f>
        <v>18333</v>
      </c>
      <c r="E38" s="3">
        <f>IF($A38&gt;10000,FUENTE!L31,IF($B38="SUMA",FUENTE!M31,""))</f>
        <v>171430</v>
      </c>
      <c r="F38" s="3">
        <f>IF($A38&gt;10000,FUENTE!N31,IF($B38="SUMA",FUENTE!O31,""))</f>
        <v>0</v>
      </c>
      <c r="G38" s="3">
        <f>IF($A38&gt;10000,FUENTE!P31,IF($B38="SUMA",FUENTE!Q31,""))</f>
        <v>2973</v>
      </c>
      <c r="H38" s="3">
        <f>IF($A38&gt;10000,FUENTE!R31,IF($B38="SUMA",FUENTE!S31,""))</f>
        <v>2973</v>
      </c>
      <c r="I38" s="3">
        <f>IF($A38&gt;10000,FUENTE!T31,IF($B38="SUMA",FUENTE!U31,""))</f>
        <v>153097</v>
      </c>
      <c r="J38" s="3">
        <f>IF($A38&gt;10000,FUENTE!V31,IF($B38="SUMA",FUENTE!W31,""))</f>
        <v>21306</v>
      </c>
      <c r="K38" s="3">
        <f>IF($A38&gt;10000,FUENTE!X31,IF($B38="SUMA",FUENTE!Y31,""))</f>
        <v>174403</v>
      </c>
    </row>
    <row r="39" spans="1:11" x14ac:dyDescent="0.25">
      <c r="A39" s="2">
        <f>IF(FUENTE!F32&gt;0,FUENTE!F32,0)</f>
        <v>11902</v>
      </c>
      <c r="B39" s="2" t="str">
        <f>IF(AND(A39=0,A38&gt;10000),"SUMA",IF(A39&gt;10000,FUENTE!$G32,IF(AND(A37&gt;10000,A37&lt;20000,A38=0),"HORTALIZAS",IF(AND(A37&gt;20000,A37&lt;30000,A38=0),"PAPAS",""))))</f>
        <v>MELONES AMARILLOS</v>
      </c>
      <c r="C39" s="3">
        <f>IF($A39&gt;10000,FUENTE!H32,IF($B39="SUMA",FUENTE!I32,""))</f>
        <v>4000</v>
      </c>
      <c r="D39" s="3">
        <f>IF($A39&gt;10000,FUENTE!J32,IF($B39="SUMA",FUENTE!K32,""))</f>
        <v>0</v>
      </c>
      <c r="E39" s="3">
        <f>IF($A39&gt;10000,FUENTE!L32,IF($B39="SUMA",FUENTE!M32,""))</f>
        <v>4000</v>
      </c>
      <c r="F39" s="3">
        <f>IF($A39&gt;10000,FUENTE!N32,IF($B39="SUMA",FUENTE!O32,""))</f>
        <v>0</v>
      </c>
      <c r="G39" s="3">
        <f>IF($A39&gt;10000,FUENTE!P32,IF($B39="SUMA",FUENTE!Q32,""))</f>
        <v>0</v>
      </c>
      <c r="H39" s="3">
        <f>IF($A39&gt;10000,FUENTE!R32,IF($B39="SUMA",FUENTE!S32,""))</f>
        <v>0</v>
      </c>
      <c r="I39" s="3">
        <f>IF($A39&gt;10000,FUENTE!T32,IF($B39="SUMA",FUENTE!U32,""))</f>
        <v>4000</v>
      </c>
      <c r="J39" s="3">
        <f>IF($A39&gt;10000,FUENTE!V32,IF($B39="SUMA",FUENTE!W32,""))</f>
        <v>0</v>
      </c>
      <c r="K39" s="3">
        <f>IF($A39&gt;10000,FUENTE!X32,IF($B39="SUMA",FUENTE!Y32,""))</f>
        <v>4000</v>
      </c>
    </row>
    <row r="40" spans="1:11" x14ac:dyDescent="0.25">
      <c r="A40" s="2">
        <f>IF(FUENTE!F33&gt;0,FUENTE!F33,0)</f>
        <v>11905</v>
      </c>
      <c r="B40" s="2" t="str">
        <f>IF(AND(A40=0,A39&gt;10000),"SUMA",IF(A40&gt;10000,FUENTE!$G33,IF(AND(A38&gt;10000,A38&lt;20000,A39=0),"HORTALIZAS",IF(AND(A38&gt;20000,A38&lt;30000,A39=0),"PAPAS",""))))</f>
        <v xml:space="preserve">MELONES GALIA                 </v>
      </c>
      <c r="C40" s="3">
        <f>IF($A40&gt;10000,FUENTE!H33,IF($B40="SUMA",FUENTE!I33,""))</f>
        <v>8798</v>
      </c>
      <c r="D40" s="3">
        <f>IF($A40&gt;10000,FUENTE!J33,IF($B40="SUMA",FUENTE!K33,""))</f>
        <v>0</v>
      </c>
      <c r="E40" s="3">
        <f>IF($A40&gt;10000,FUENTE!L33,IF($B40="SUMA",FUENTE!M33,""))</f>
        <v>8798</v>
      </c>
      <c r="F40" s="3">
        <f>IF($A40&gt;10000,FUENTE!N33,IF($B40="SUMA",FUENTE!O33,""))</f>
        <v>0</v>
      </c>
      <c r="G40" s="3">
        <f>IF($A40&gt;10000,FUENTE!P33,IF($B40="SUMA",FUENTE!Q33,""))</f>
        <v>1105</v>
      </c>
      <c r="H40" s="3">
        <f>IF($A40&gt;10000,FUENTE!R33,IF($B40="SUMA",FUENTE!S33,""))</f>
        <v>1105</v>
      </c>
      <c r="I40" s="3">
        <f>IF($A40&gt;10000,FUENTE!T33,IF($B40="SUMA",FUENTE!U33,""))</f>
        <v>8798</v>
      </c>
      <c r="J40" s="3">
        <f>IF($A40&gt;10000,FUENTE!V33,IF($B40="SUMA",FUENTE!W33,""))</f>
        <v>1105</v>
      </c>
      <c r="K40" s="3">
        <f>IF($A40&gt;10000,FUENTE!X33,IF($B40="SUMA",FUENTE!Y33,""))</f>
        <v>9903</v>
      </c>
    </row>
    <row r="41" spans="1:11" x14ac:dyDescent="0.25">
      <c r="A41" s="2">
        <f>IF(FUENTE!F34&gt;0,FUENTE!F34,0)</f>
        <v>12000</v>
      </c>
      <c r="B41" s="2" t="str">
        <f>IF(AND(A41=0,A40&gt;10000),"SUMA",IF(A41&gt;10000,FUENTE!$G34,IF(AND(A39&gt;10000,A39&lt;20000,A40=0),"HORTALIZAS",IF(AND(A39&gt;20000,A39&lt;30000,A40=0),"PAPAS",""))))</f>
        <v>MEMBRILLOS</v>
      </c>
      <c r="C41" s="3">
        <f>IF($A41&gt;10000,FUENTE!H34,IF($B41="SUMA",FUENTE!I34,""))</f>
        <v>108</v>
      </c>
      <c r="D41" s="3">
        <f>IF($A41&gt;10000,FUENTE!J34,IF($B41="SUMA",FUENTE!K34,""))</f>
        <v>0</v>
      </c>
      <c r="E41" s="3">
        <f>IF($A41&gt;10000,FUENTE!L34,IF($B41="SUMA",FUENTE!M34,""))</f>
        <v>108</v>
      </c>
      <c r="F41" s="3">
        <f>IF($A41&gt;10000,FUENTE!N34,IF($B41="SUMA",FUENTE!O34,""))</f>
        <v>0</v>
      </c>
      <c r="G41" s="3">
        <f>IF($A41&gt;10000,FUENTE!P34,IF($B41="SUMA",FUENTE!Q34,""))</f>
        <v>0</v>
      </c>
      <c r="H41" s="3">
        <f>IF($A41&gt;10000,FUENTE!R34,IF($B41="SUMA",FUENTE!S34,""))</f>
        <v>0</v>
      </c>
      <c r="I41" s="3">
        <f>IF($A41&gt;10000,FUENTE!T34,IF($B41="SUMA",FUENTE!U34,""))</f>
        <v>108</v>
      </c>
      <c r="J41" s="3">
        <f>IF($A41&gt;10000,FUENTE!V34,IF($B41="SUMA",FUENTE!W34,""))</f>
        <v>0</v>
      </c>
      <c r="K41" s="3">
        <f>IF($A41&gt;10000,FUENTE!X34,IF($B41="SUMA",FUENTE!Y34,""))</f>
        <v>108</v>
      </c>
    </row>
    <row r="42" spans="1:11" x14ac:dyDescent="0.25">
      <c r="A42" s="2">
        <f>IF(FUENTE!F35&gt;0,FUENTE!F35,0)</f>
        <v>12101</v>
      </c>
      <c r="B42" s="2" t="str">
        <f>IF(AND(A42=0,A41&gt;10000),"SUMA",IF(A42&gt;10000,FUENTE!$G35,IF(AND(A40&gt;10000,A40&lt;20000,A41=0),"HORTALIZAS",IF(AND(A40&gt;20000,A40&lt;30000,A41=0),"PAPAS",""))))</f>
        <v>NARANJAS NAVEL</v>
      </c>
      <c r="C42" s="3">
        <f>IF($A42&gt;10000,FUENTE!H35,IF($B42="SUMA",FUENTE!I35,""))</f>
        <v>6011</v>
      </c>
      <c r="D42" s="3">
        <f>IF($A42&gt;10000,FUENTE!J35,IF($B42="SUMA",FUENTE!K35,""))</f>
        <v>0</v>
      </c>
      <c r="E42" s="3">
        <f>IF($A42&gt;10000,FUENTE!L35,IF($B42="SUMA",FUENTE!M35,""))</f>
        <v>6011</v>
      </c>
      <c r="F42" s="3">
        <f>IF($A42&gt;10000,FUENTE!N35,IF($B42="SUMA",FUENTE!O35,""))</f>
        <v>0</v>
      </c>
      <c r="G42" s="3">
        <f>IF($A42&gt;10000,FUENTE!P35,IF($B42="SUMA",FUENTE!Q35,""))</f>
        <v>0</v>
      </c>
      <c r="H42" s="3">
        <f>IF($A42&gt;10000,FUENTE!R35,IF($B42="SUMA",FUENTE!S35,""))</f>
        <v>0</v>
      </c>
      <c r="I42" s="3">
        <f>IF($A42&gt;10000,FUENTE!T35,IF($B42="SUMA",FUENTE!U35,""))</f>
        <v>6011</v>
      </c>
      <c r="J42" s="3">
        <f>IF($A42&gt;10000,FUENTE!V35,IF($B42="SUMA",FUENTE!W35,""))</f>
        <v>0</v>
      </c>
      <c r="K42" s="3">
        <f>IF($A42&gt;10000,FUENTE!X35,IF($B42="SUMA",FUENTE!Y35,""))</f>
        <v>6011</v>
      </c>
    </row>
    <row r="43" spans="1:11" x14ac:dyDescent="0.25">
      <c r="A43" s="2">
        <f>IF(FUENTE!F36&gt;0,FUENTE!F36,0)</f>
        <v>12106</v>
      </c>
      <c r="B43" s="2" t="str">
        <f>IF(AND(A43=0,A42&gt;10000),"SUMA",IF(A43&gt;10000,FUENTE!$G36,IF(AND(A41&gt;10000,A41&lt;20000,A42=0),"HORTALIZAS",IF(AND(A41&gt;20000,A41&lt;30000,A42=0),"PAPAS",""))))</f>
        <v>NARANJAS NAVELINA</v>
      </c>
      <c r="C43" s="3">
        <f>IF($A43&gt;10000,FUENTE!H36,IF($B43="SUMA",FUENTE!I36,""))</f>
        <v>399137</v>
      </c>
      <c r="D43" s="3">
        <f>IF($A43&gt;10000,FUENTE!J36,IF($B43="SUMA",FUENTE!K36,""))</f>
        <v>0</v>
      </c>
      <c r="E43" s="3">
        <f>IF($A43&gt;10000,FUENTE!L36,IF($B43="SUMA",FUENTE!M36,""))</f>
        <v>399137</v>
      </c>
      <c r="F43" s="3">
        <f>IF($A43&gt;10000,FUENTE!N36,IF($B43="SUMA",FUENTE!O36,""))</f>
        <v>0</v>
      </c>
      <c r="G43" s="3">
        <f>IF($A43&gt;10000,FUENTE!P36,IF($B43="SUMA",FUENTE!Q36,""))</f>
        <v>0</v>
      </c>
      <c r="H43" s="3">
        <f>IF($A43&gt;10000,FUENTE!R36,IF($B43="SUMA",FUENTE!S36,""))</f>
        <v>0</v>
      </c>
      <c r="I43" s="3">
        <f>IF($A43&gt;10000,FUENTE!T36,IF($B43="SUMA",FUENTE!U36,""))</f>
        <v>399137</v>
      </c>
      <c r="J43" s="3">
        <f>IF($A43&gt;10000,FUENTE!V36,IF($B43="SUMA",FUENTE!W36,""))</f>
        <v>0</v>
      </c>
      <c r="K43" s="3">
        <f>IF($A43&gt;10000,FUENTE!X36,IF($B43="SUMA",FUENTE!Y36,""))</f>
        <v>399137</v>
      </c>
    </row>
    <row r="44" spans="1:11" x14ac:dyDescent="0.25">
      <c r="A44" s="2">
        <f>IF(FUENTE!F37&gt;0,FUENTE!F37,0)</f>
        <v>12107</v>
      </c>
      <c r="B44" s="2" t="str">
        <f>IF(AND(A44=0,A43&gt;10000),"SUMA",IF(A44&gt;10000,FUENTE!$G37,IF(AND(A42&gt;10000,A42&lt;20000,A43=0),"HORTALIZAS",IF(AND(A42&gt;20000,A42&lt;30000,A43=0),"PAPAS",""))))</f>
        <v>NARANJAS ZUMO(pequeña)</v>
      </c>
      <c r="C44" s="3">
        <f>IF($A44&gt;10000,FUENTE!H37,IF($B44="SUMA",FUENTE!I37,""))</f>
        <v>0</v>
      </c>
      <c r="D44" s="3">
        <f>IF($A44&gt;10000,FUENTE!J37,IF($B44="SUMA",FUENTE!K37,""))</f>
        <v>595</v>
      </c>
      <c r="E44" s="3">
        <f>IF($A44&gt;10000,FUENTE!L37,IF($B44="SUMA",FUENTE!M37,""))</f>
        <v>595</v>
      </c>
      <c r="F44" s="3">
        <f>IF($A44&gt;10000,FUENTE!N37,IF($B44="SUMA",FUENTE!O37,""))</f>
        <v>0</v>
      </c>
      <c r="G44" s="3">
        <f>IF($A44&gt;10000,FUENTE!P37,IF($B44="SUMA",FUENTE!Q37,""))</f>
        <v>7938</v>
      </c>
      <c r="H44" s="3">
        <f>IF($A44&gt;10000,FUENTE!R37,IF($B44="SUMA",FUENTE!S37,""))</f>
        <v>7938</v>
      </c>
      <c r="I44" s="3">
        <f>IF($A44&gt;10000,FUENTE!T37,IF($B44="SUMA",FUENTE!U37,""))</f>
        <v>0</v>
      </c>
      <c r="J44" s="3">
        <f>IF($A44&gt;10000,FUENTE!V37,IF($B44="SUMA",FUENTE!W37,""))</f>
        <v>8533</v>
      </c>
      <c r="K44" s="3">
        <f>IF($A44&gt;10000,FUENTE!X37,IF($B44="SUMA",FUENTE!Y37,""))</f>
        <v>8533</v>
      </c>
    </row>
    <row r="45" spans="1:11" x14ac:dyDescent="0.25">
      <c r="A45" s="2">
        <f>IF(FUENTE!F38&gt;0,FUENTE!F38,0)</f>
        <v>12113</v>
      </c>
      <c r="B45" s="2" t="str">
        <f>IF(AND(A45=0,A44&gt;10000),"SUMA",IF(A45&gt;10000,FUENTE!$G38,IF(AND(A43&gt;10000,A43&lt;20000,A44=0),"HORTALIZAS",IF(AND(A43&gt;20000,A43&lt;30000,A44=0),"PAPAS",""))))</f>
        <v>NARANJAS LANE LATE</v>
      </c>
      <c r="C45" s="3">
        <f>IF($A45&gt;10000,FUENTE!H38,IF($B45="SUMA",FUENTE!I38,""))</f>
        <v>40671</v>
      </c>
      <c r="D45" s="3">
        <f>IF($A45&gt;10000,FUENTE!J38,IF($B45="SUMA",FUENTE!K38,""))</f>
        <v>0</v>
      </c>
      <c r="E45" s="3">
        <f>IF($A45&gt;10000,FUENTE!L38,IF($B45="SUMA",FUENTE!M38,""))</f>
        <v>40671</v>
      </c>
      <c r="F45" s="3">
        <f>IF($A45&gt;10000,FUENTE!N38,IF($B45="SUMA",FUENTE!O38,""))</f>
        <v>0</v>
      </c>
      <c r="G45" s="3">
        <f>IF($A45&gt;10000,FUENTE!P38,IF($B45="SUMA",FUENTE!Q38,""))</f>
        <v>0</v>
      </c>
      <c r="H45" s="3">
        <f>IF($A45&gt;10000,FUENTE!R38,IF($B45="SUMA",FUENTE!S38,""))</f>
        <v>0</v>
      </c>
      <c r="I45" s="3">
        <f>IF($A45&gt;10000,FUENTE!T38,IF($B45="SUMA",FUENTE!U38,""))</f>
        <v>40671</v>
      </c>
      <c r="J45" s="3">
        <f>IF($A45&gt;10000,FUENTE!V38,IF($B45="SUMA",FUENTE!W38,""))</f>
        <v>0</v>
      </c>
      <c r="K45" s="3">
        <f>IF($A45&gt;10000,FUENTE!X38,IF($B45="SUMA",FUENTE!Y38,""))</f>
        <v>40671</v>
      </c>
    </row>
    <row r="46" spans="1:11" x14ac:dyDescent="0.25">
      <c r="A46" s="2">
        <f>IF(FUENTE!F39&gt;0,FUENTE!F39,0)</f>
        <v>12116</v>
      </c>
      <c r="B46" s="2" t="str">
        <f>IF(AND(A46=0,A45&gt;10000),"SUMA",IF(A46&gt;10000,FUENTE!$G39,IF(AND(A44&gt;10000,A44&lt;20000,A45=0),"HORTALIZAS",IF(AND(A44&gt;20000,A44&lt;30000,A45=0),"PAPAS",""))))</f>
        <v>NARANJAS EXTRA (grande)</v>
      </c>
      <c r="C46" s="3">
        <f>IF($A46&gt;10000,FUENTE!H39,IF($B46="SUMA",FUENTE!I39,""))</f>
        <v>5500</v>
      </c>
      <c r="D46" s="3">
        <f>IF($A46&gt;10000,FUENTE!J39,IF($B46="SUMA",FUENTE!K39,""))</f>
        <v>10093</v>
      </c>
      <c r="E46" s="3">
        <f>IF($A46&gt;10000,FUENTE!L39,IF($B46="SUMA",FUENTE!M39,""))</f>
        <v>15593</v>
      </c>
      <c r="F46" s="3">
        <f>IF($A46&gt;10000,FUENTE!N39,IF($B46="SUMA",FUENTE!O39,""))</f>
        <v>0</v>
      </c>
      <c r="G46" s="3">
        <f>IF($A46&gt;10000,FUENTE!P39,IF($B46="SUMA",FUENTE!Q39,""))</f>
        <v>14190</v>
      </c>
      <c r="H46" s="3">
        <f>IF($A46&gt;10000,FUENTE!R39,IF($B46="SUMA",FUENTE!S39,""))</f>
        <v>14190</v>
      </c>
      <c r="I46" s="3">
        <f>IF($A46&gt;10000,FUENTE!T39,IF($B46="SUMA",FUENTE!U39,""))</f>
        <v>5500</v>
      </c>
      <c r="J46" s="3">
        <f>IF($A46&gt;10000,FUENTE!V39,IF($B46="SUMA",FUENTE!W39,""))</f>
        <v>24283</v>
      </c>
      <c r="K46" s="3">
        <f>IF($A46&gt;10000,FUENTE!X39,IF($B46="SUMA",FUENTE!Y39,""))</f>
        <v>29783</v>
      </c>
    </row>
    <row r="47" spans="1:11" x14ac:dyDescent="0.25">
      <c r="A47" s="2">
        <f>IF(FUENTE!F40&gt;0,FUENTE!F40,0)</f>
        <v>12200</v>
      </c>
      <c r="B47" s="2" t="str">
        <f>IF(AND(A47=0,A46&gt;10000),"SUMA",IF(A47&gt;10000,FUENTE!$G40,IF(AND(A45&gt;10000,A45&lt;20000,A46=0),"HORTALIZAS",IF(AND(A45&gt;20000,A45&lt;30000,A46=0),"PAPAS",""))))</f>
        <v>NECTARINAS</v>
      </c>
      <c r="C47" s="3">
        <f>IF($A47&gt;10000,FUENTE!H40,IF($B47="SUMA",FUENTE!I40,""))</f>
        <v>1540</v>
      </c>
      <c r="D47" s="3">
        <f>IF($A47&gt;10000,FUENTE!J40,IF($B47="SUMA",FUENTE!K40,""))</f>
        <v>0</v>
      </c>
      <c r="E47" s="3">
        <f>IF($A47&gt;10000,FUENTE!L40,IF($B47="SUMA",FUENTE!M40,""))</f>
        <v>1540</v>
      </c>
      <c r="F47" s="3">
        <f>IF($A47&gt;10000,FUENTE!N40,IF($B47="SUMA",FUENTE!O40,""))</f>
        <v>0</v>
      </c>
      <c r="G47" s="3">
        <f>IF($A47&gt;10000,FUENTE!P40,IF($B47="SUMA",FUENTE!Q40,""))</f>
        <v>0</v>
      </c>
      <c r="H47" s="3">
        <f>IF($A47&gt;10000,FUENTE!R40,IF($B47="SUMA",FUENTE!S40,""))</f>
        <v>0</v>
      </c>
      <c r="I47" s="3">
        <f>IF($A47&gt;10000,FUENTE!T40,IF($B47="SUMA",FUENTE!U40,""))</f>
        <v>1540</v>
      </c>
      <c r="J47" s="3">
        <f>IF($A47&gt;10000,FUENTE!V40,IF($B47="SUMA",FUENTE!W40,""))</f>
        <v>0</v>
      </c>
      <c r="K47" s="3">
        <f>IF($A47&gt;10000,FUENTE!X40,IF($B47="SUMA",FUENTE!Y40,""))</f>
        <v>1540</v>
      </c>
    </row>
    <row r="48" spans="1:11" x14ac:dyDescent="0.25">
      <c r="A48" s="2">
        <f>IF(FUENTE!F41&gt;0,FUENTE!F41,0)</f>
        <v>12500</v>
      </c>
      <c r="B48" s="2" t="str">
        <f>IF(AND(A48=0,A47&gt;10000),"SUMA",IF(A48&gt;10000,FUENTE!$G41,IF(AND(A46&gt;10000,A46&lt;20000,A47=0),"HORTALIZAS",IF(AND(A46&gt;20000,A46&lt;30000,A47=0),"PAPAS",""))))</f>
        <v>PARAGUAYOS</v>
      </c>
      <c r="C48" s="3">
        <f>IF($A48&gt;10000,FUENTE!H41,IF($B48="SUMA",FUENTE!I41,""))</f>
        <v>548</v>
      </c>
      <c r="D48" s="3">
        <f>IF($A48&gt;10000,FUENTE!J41,IF($B48="SUMA",FUENTE!K41,""))</f>
        <v>0</v>
      </c>
      <c r="E48" s="3">
        <f>IF($A48&gt;10000,FUENTE!L41,IF($B48="SUMA",FUENTE!M41,""))</f>
        <v>548</v>
      </c>
      <c r="F48" s="3">
        <f>IF($A48&gt;10000,FUENTE!N41,IF($B48="SUMA",FUENTE!O41,""))</f>
        <v>0</v>
      </c>
      <c r="G48" s="3">
        <f>IF($A48&gt;10000,FUENTE!P41,IF($B48="SUMA",FUENTE!Q41,""))</f>
        <v>0</v>
      </c>
      <c r="H48" s="3">
        <f>IF($A48&gt;10000,FUENTE!R41,IF($B48="SUMA",FUENTE!S41,""))</f>
        <v>0</v>
      </c>
      <c r="I48" s="3">
        <f>IF($A48&gt;10000,FUENTE!T41,IF($B48="SUMA",FUENTE!U41,""))</f>
        <v>548</v>
      </c>
      <c r="J48" s="3">
        <f>IF($A48&gt;10000,FUENTE!V41,IF($B48="SUMA",FUENTE!W41,""))</f>
        <v>0</v>
      </c>
      <c r="K48" s="3">
        <f>IF($A48&gt;10000,FUENTE!X41,IF($B48="SUMA",FUENTE!Y41,""))</f>
        <v>548</v>
      </c>
    </row>
    <row r="49" spans="1:11" x14ac:dyDescent="0.25">
      <c r="A49" s="2">
        <f>IF(FUENTE!F42&gt;0,FUENTE!F42,0)</f>
        <v>12600</v>
      </c>
      <c r="B49" s="2" t="str">
        <f>IF(AND(A49=0,A48&gt;10000),"SUMA",IF(A49&gt;10000,FUENTE!$G42,IF(AND(A47&gt;10000,A47&lt;20000,A48=0),"HORTALIZAS",IF(AND(A47&gt;20000,A47&lt;30000,A48=0),"PAPAS",""))))</f>
        <v>PERAS OTRAS</v>
      </c>
      <c r="C49" s="3">
        <f>IF($A49&gt;10000,FUENTE!H42,IF($B49="SUMA",FUENTE!I42,""))</f>
        <v>540</v>
      </c>
      <c r="D49" s="3">
        <f>IF($A49&gt;10000,FUENTE!J42,IF($B49="SUMA",FUENTE!K42,""))</f>
        <v>0</v>
      </c>
      <c r="E49" s="3">
        <f>IF($A49&gt;10000,FUENTE!L42,IF($B49="SUMA",FUENTE!M42,""))</f>
        <v>540</v>
      </c>
      <c r="F49" s="3">
        <f>IF($A49&gt;10000,FUENTE!N42,IF($B49="SUMA",FUENTE!O42,""))</f>
        <v>0</v>
      </c>
      <c r="G49" s="3">
        <f>IF($A49&gt;10000,FUENTE!P42,IF($B49="SUMA",FUENTE!Q42,""))</f>
        <v>0</v>
      </c>
      <c r="H49" s="3">
        <f>IF($A49&gt;10000,FUENTE!R42,IF($B49="SUMA",FUENTE!S42,""))</f>
        <v>0</v>
      </c>
      <c r="I49" s="3">
        <f>IF($A49&gt;10000,FUENTE!T42,IF($B49="SUMA",FUENTE!U42,""))</f>
        <v>540</v>
      </c>
      <c r="J49" s="3">
        <f>IF($A49&gt;10000,FUENTE!V42,IF($B49="SUMA",FUENTE!W42,""))</f>
        <v>0</v>
      </c>
      <c r="K49" s="3">
        <f>IF($A49&gt;10000,FUENTE!X42,IF($B49="SUMA",FUENTE!Y42,""))</f>
        <v>540</v>
      </c>
    </row>
    <row r="50" spans="1:11" x14ac:dyDescent="0.25">
      <c r="A50" s="2">
        <f>IF(FUENTE!F43&gt;0,FUENTE!F43,0)</f>
        <v>12602</v>
      </c>
      <c r="B50" s="2" t="str">
        <f>IF(AND(A50=0,A49&gt;10000),"SUMA",IF(A50&gt;10000,FUENTE!$G43,IF(AND(A48&gt;10000,A48&lt;20000,A49=0),"HORTALIZAS",IF(AND(A48&gt;20000,A48&lt;30000,A49=0),"PAPAS",""))))</f>
        <v>PERAS ERCOLINE</v>
      </c>
      <c r="C50" s="3">
        <f>IF($A50&gt;10000,FUENTE!H43,IF($B50="SUMA",FUENTE!I43,""))</f>
        <v>12995</v>
      </c>
      <c r="D50" s="3">
        <f>IF($A50&gt;10000,FUENTE!J43,IF($B50="SUMA",FUENTE!K43,""))</f>
        <v>0</v>
      </c>
      <c r="E50" s="3">
        <f>IF($A50&gt;10000,FUENTE!L43,IF($B50="SUMA",FUENTE!M43,""))</f>
        <v>12995</v>
      </c>
      <c r="F50" s="3">
        <f>IF($A50&gt;10000,FUENTE!N43,IF($B50="SUMA",FUENTE!O43,""))</f>
        <v>0</v>
      </c>
      <c r="G50" s="3">
        <f>IF($A50&gt;10000,FUENTE!P43,IF($B50="SUMA",FUENTE!Q43,""))</f>
        <v>0</v>
      </c>
      <c r="H50" s="3">
        <f>IF($A50&gt;10000,FUENTE!R43,IF($B50="SUMA",FUENTE!S43,""))</f>
        <v>0</v>
      </c>
      <c r="I50" s="3">
        <f>IF($A50&gt;10000,FUENTE!T43,IF($B50="SUMA",FUENTE!U43,""))</f>
        <v>12995</v>
      </c>
      <c r="J50" s="3">
        <f>IF($A50&gt;10000,FUENTE!V43,IF($B50="SUMA",FUENTE!W43,""))</f>
        <v>0</v>
      </c>
      <c r="K50" s="3">
        <f>IF($A50&gt;10000,FUENTE!X43,IF($B50="SUMA",FUENTE!Y43,""))</f>
        <v>12995</v>
      </c>
    </row>
    <row r="51" spans="1:11" x14ac:dyDescent="0.25">
      <c r="A51" s="2">
        <f>IF(FUENTE!F44&gt;0,FUENTE!F44,0)</f>
        <v>12604</v>
      </c>
      <c r="B51" s="2" t="str">
        <f>IF(AND(A51=0,A50&gt;10000),"SUMA",IF(A51&gt;10000,FUENTE!$G44,IF(AND(A49&gt;10000,A49&lt;20000,A50=0),"HORTALIZAS",IF(AND(A49&gt;20000,A49&lt;30000,A50=0),"PAPAS",""))))</f>
        <v>PERAS LIMONERAS</v>
      </c>
      <c r="C51" s="3">
        <f>IF($A51&gt;10000,FUENTE!H44,IF($B51="SUMA",FUENTE!I44,""))</f>
        <v>2500</v>
      </c>
      <c r="D51" s="3">
        <f>IF($A51&gt;10000,FUENTE!J44,IF($B51="SUMA",FUENTE!K44,""))</f>
        <v>0</v>
      </c>
      <c r="E51" s="3">
        <f>IF($A51&gt;10000,FUENTE!L44,IF($B51="SUMA",FUENTE!M44,""))</f>
        <v>2500</v>
      </c>
      <c r="F51" s="3">
        <f>IF($A51&gt;10000,FUENTE!N44,IF($B51="SUMA",FUENTE!O44,""))</f>
        <v>0</v>
      </c>
      <c r="G51" s="3">
        <f>IF($A51&gt;10000,FUENTE!P44,IF($B51="SUMA",FUENTE!Q44,""))</f>
        <v>0</v>
      </c>
      <c r="H51" s="3">
        <f>IF($A51&gt;10000,FUENTE!R44,IF($B51="SUMA",FUENTE!S44,""))</f>
        <v>0</v>
      </c>
      <c r="I51" s="3">
        <f>IF($A51&gt;10000,FUENTE!T44,IF($B51="SUMA",FUENTE!U44,""))</f>
        <v>2500</v>
      </c>
      <c r="J51" s="3">
        <f>IF($A51&gt;10000,FUENTE!V44,IF($B51="SUMA",FUENTE!W44,""))</f>
        <v>0</v>
      </c>
      <c r="K51" s="3">
        <f>IF($A51&gt;10000,FUENTE!X44,IF($B51="SUMA",FUENTE!Y44,""))</f>
        <v>2500</v>
      </c>
    </row>
    <row r="52" spans="1:11" x14ac:dyDescent="0.25">
      <c r="A52" s="2">
        <f>IF(FUENTE!F45&gt;0,FUENTE!F45,0)</f>
        <v>12615</v>
      </c>
      <c r="B52" s="2" t="str">
        <f>IF(AND(A52=0,A51&gt;10000),"SUMA",IF(A52&gt;10000,FUENTE!$G45,IF(AND(A50&gt;10000,A50&lt;20000,A51=0),"HORTALIZAS",IF(AND(A50&gt;20000,A50&lt;30000,A51=0),"PAPAS",""))))</f>
        <v>PERAS DEVOE</v>
      </c>
      <c r="C52" s="3">
        <f>IF($A52&gt;10000,FUENTE!H45,IF($B52="SUMA",FUENTE!I45,""))</f>
        <v>11700</v>
      </c>
      <c r="D52" s="3">
        <f>IF($A52&gt;10000,FUENTE!J45,IF($B52="SUMA",FUENTE!K45,""))</f>
        <v>0</v>
      </c>
      <c r="E52" s="3">
        <f>IF($A52&gt;10000,FUENTE!L45,IF($B52="SUMA",FUENTE!M45,""))</f>
        <v>11700</v>
      </c>
      <c r="F52" s="3">
        <f>IF($A52&gt;10000,FUENTE!N45,IF($B52="SUMA",FUENTE!O45,""))</f>
        <v>0</v>
      </c>
      <c r="G52" s="3">
        <f>IF($A52&gt;10000,FUENTE!P45,IF($B52="SUMA",FUENTE!Q45,""))</f>
        <v>0</v>
      </c>
      <c r="H52" s="3">
        <f>IF($A52&gt;10000,FUENTE!R45,IF($B52="SUMA",FUENTE!S45,""))</f>
        <v>0</v>
      </c>
      <c r="I52" s="3">
        <f>IF($A52&gt;10000,FUENTE!T45,IF($B52="SUMA",FUENTE!U45,""))</f>
        <v>11700</v>
      </c>
      <c r="J52" s="3">
        <f>IF($A52&gt;10000,FUENTE!V45,IF($B52="SUMA",FUENTE!W45,""))</f>
        <v>0</v>
      </c>
      <c r="K52" s="3">
        <f>IF($A52&gt;10000,FUENTE!X45,IF($B52="SUMA",FUENTE!Y45,""))</f>
        <v>11700</v>
      </c>
    </row>
    <row r="53" spans="1:11" x14ac:dyDescent="0.25">
      <c r="A53" s="2">
        <f>IF(FUENTE!F46&gt;0,FUENTE!F46,0)</f>
        <v>12616</v>
      </c>
      <c r="B53" s="2" t="str">
        <f>IF(AND(A53=0,A52&gt;10000),"SUMA",IF(A53&gt;10000,FUENTE!$G46,IF(AND(A51&gt;10000,A51&lt;20000,A52=0),"HORTALIZAS",IF(AND(A51&gt;20000,A51&lt;30000,A52=0),"PAPAS",""))))</f>
        <v>PERAS CONFERENCIAS</v>
      </c>
      <c r="C53" s="3">
        <f>IF($A53&gt;10000,FUENTE!H46,IF($B53="SUMA",FUENTE!I46,""))</f>
        <v>110077</v>
      </c>
      <c r="D53" s="3">
        <f>IF($A53&gt;10000,FUENTE!J46,IF($B53="SUMA",FUENTE!K46,""))</f>
        <v>0</v>
      </c>
      <c r="E53" s="3">
        <f>IF($A53&gt;10000,FUENTE!L46,IF($B53="SUMA",FUENTE!M46,""))</f>
        <v>110077</v>
      </c>
      <c r="F53" s="3">
        <f>IF($A53&gt;10000,FUENTE!N46,IF($B53="SUMA",FUENTE!O46,""))</f>
        <v>0</v>
      </c>
      <c r="G53" s="3">
        <f>IF($A53&gt;10000,FUENTE!P46,IF($B53="SUMA",FUENTE!Q46,""))</f>
        <v>0</v>
      </c>
      <c r="H53" s="3">
        <f>IF($A53&gt;10000,FUENTE!R46,IF($B53="SUMA",FUENTE!S46,""))</f>
        <v>0</v>
      </c>
      <c r="I53" s="3">
        <f>IF($A53&gt;10000,FUENTE!T46,IF($B53="SUMA",FUENTE!U46,""))</f>
        <v>110077</v>
      </c>
      <c r="J53" s="3">
        <f>IF($A53&gt;10000,FUENTE!V46,IF($B53="SUMA",FUENTE!W46,""))</f>
        <v>0</v>
      </c>
      <c r="K53" s="3">
        <f>IF($A53&gt;10000,FUENTE!X46,IF($B53="SUMA",FUENTE!Y46,""))</f>
        <v>110077</v>
      </c>
    </row>
    <row r="54" spans="1:11" x14ac:dyDescent="0.25">
      <c r="A54" s="2">
        <f>IF(FUENTE!F47&gt;0,FUENTE!F47,0)</f>
        <v>12722</v>
      </c>
      <c r="B54" s="2" t="str">
        <f>IF(AND(A54=0,A53&gt;10000),"SUMA",IF(A54&gt;10000,FUENTE!$G47,IF(AND(A52&gt;10000,A52&lt;20000,A53=0),"HORTALIZAS",IF(AND(A52&gt;20000,A52&lt;30000,A53=0),"PAPAS",""))))</f>
        <v>PHYSALIS</v>
      </c>
      <c r="C54" s="3">
        <f>IF($A54&gt;10000,FUENTE!H47,IF($B54="SUMA",FUENTE!I47,""))</f>
        <v>0</v>
      </c>
      <c r="D54" s="3">
        <f>IF($A54&gt;10000,FUENTE!J47,IF($B54="SUMA",FUENTE!K47,""))</f>
        <v>0</v>
      </c>
      <c r="E54" s="3">
        <f>IF($A54&gt;10000,FUENTE!L47,IF($B54="SUMA",FUENTE!M47,""))</f>
        <v>0</v>
      </c>
      <c r="F54" s="3">
        <f>IF($A54&gt;10000,FUENTE!N47,IF($B54="SUMA",FUENTE!O47,""))</f>
        <v>0</v>
      </c>
      <c r="G54" s="3">
        <f>IF($A54&gt;10000,FUENTE!P47,IF($B54="SUMA",FUENTE!Q47,""))</f>
        <v>20</v>
      </c>
      <c r="H54" s="3">
        <f>IF($A54&gt;10000,FUENTE!R47,IF($B54="SUMA",FUENTE!S47,""))</f>
        <v>20</v>
      </c>
      <c r="I54" s="3">
        <f>IF($A54&gt;10000,FUENTE!T47,IF($B54="SUMA",FUENTE!U47,""))</f>
        <v>0</v>
      </c>
      <c r="J54" s="3">
        <f>IF($A54&gt;10000,FUENTE!V47,IF($B54="SUMA",FUENTE!W47,""))</f>
        <v>20</v>
      </c>
      <c r="K54" s="3">
        <f>IF($A54&gt;10000,FUENTE!X47,IF($B54="SUMA",FUENTE!Y47,""))</f>
        <v>20</v>
      </c>
    </row>
    <row r="55" spans="1:11" x14ac:dyDescent="0.25">
      <c r="A55" s="2">
        <f>IF(FUENTE!F48&gt;0,FUENTE!F48,0)</f>
        <v>12801</v>
      </c>
      <c r="B55" s="2" t="str">
        <f>IF(AND(A55=0,A54&gt;10000),"SUMA",IF(A55&gt;10000,FUENTE!$G48,IF(AND(A53&gt;10000,A53&lt;20000,A54=0),"HORTALIZAS",IF(AND(A53&gt;20000,A53&lt;30000,A54=0),"PAPAS",""))))</f>
        <v>LIMA</v>
      </c>
      <c r="C55" s="3">
        <f>IF($A55&gt;10000,FUENTE!H48,IF($B55="SUMA",FUENTE!I48,""))</f>
        <v>40088</v>
      </c>
      <c r="D55" s="3">
        <f>IF($A55&gt;10000,FUENTE!J48,IF($B55="SUMA",FUENTE!K48,""))</f>
        <v>1350</v>
      </c>
      <c r="E55" s="3">
        <f>IF($A55&gt;10000,FUENTE!L48,IF($B55="SUMA",FUENTE!M48,""))</f>
        <v>41438</v>
      </c>
      <c r="F55" s="3">
        <f>IF($A55&gt;10000,FUENTE!N48,IF($B55="SUMA",FUENTE!O48,""))</f>
        <v>0</v>
      </c>
      <c r="G55" s="3">
        <f>IF($A55&gt;10000,FUENTE!P48,IF($B55="SUMA",FUENTE!Q48,""))</f>
        <v>590</v>
      </c>
      <c r="H55" s="3">
        <f>IF($A55&gt;10000,FUENTE!R48,IF($B55="SUMA",FUENTE!S48,""))</f>
        <v>590</v>
      </c>
      <c r="I55" s="3">
        <f>IF($A55&gt;10000,FUENTE!T48,IF($B55="SUMA",FUENTE!U48,""))</f>
        <v>40088</v>
      </c>
      <c r="J55" s="3">
        <f>IF($A55&gt;10000,FUENTE!V48,IF($B55="SUMA",FUENTE!W48,""))</f>
        <v>1940</v>
      </c>
      <c r="K55" s="3">
        <f>IF($A55&gt;10000,FUENTE!X48,IF($B55="SUMA",FUENTE!Y48,""))</f>
        <v>42028</v>
      </c>
    </row>
    <row r="56" spans="1:11" x14ac:dyDescent="0.25">
      <c r="A56" s="2">
        <f>IF(FUENTE!F49&gt;0,FUENTE!F49,0)</f>
        <v>12900</v>
      </c>
      <c r="B56" s="2" t="str">
        <f>IF(AND(A56=0,A55&gt;10000),"SUMA",IF(A56&gt;10000,FUENTE!$G49,IF(AND(A54&gt;10000,A54&lt;20000,A55=0),"HORTALIZAS",IF(AND(A54&gt;20000,A54&lt;30000,A55=0),"PAPAS",""))))</f>
        <v xml:space="preserve">PIÑA TROPICAL                 </v>
      </c>
      <c r="C56" s="3">
        <f>IF($A56&gt;10000,FUENTE!H49,IF($B56="SUMA",FUENTE!I49,""))</f>
        <v>0</v>
      </c>
      <c r="D56" s="3">
        <f>IF($A56&gt;10000,FUENTE!J49,IF($B56="SUMA",FUENTE!K49,""))</f>
        <v>136883</v>
      </c>
      <c r="E56" s="3">
        <f>IF($A56&gt;10000,FUENTE!L49,IF($B56="SUMA",FUENTE!M49,""))</f>
        <v>136883</v>
      </c>
      <c r="F56" s="3">
        <f>IF($A56&gt;10000,FUENTE!N49,IF($B56="SUMA",FUENTE!O49,""))</f>
        <v>0</v>
      </c>
      <c r="G56" s="3">
        <f>IF($A56&gt;10000,FUENTE!P49,IF($B56="SUMA",FUENTE!Q49,""))</f>
        <v>100</v>
      </c>
      <c r="H56" s="3">
        <f>IF($A56&gt;10000,FUENTE!R49,IF($B56="SUMA",FUENTE!S49,""))</f>
        <v>100</v>
      </c>
      <c r="I56" s="3">
        <f>IF($A56&gt;10000,FUENTE!T49,IF($B56="SUMA",FUENTE!U49,""))</f>
        <v>0</v>
      </c>
      <c r="J56" s="3">
        <f>IF($A56&gt;10000,FUENTE!V49,IF($B56="SUMA",FUENTE!W49,""))</f>
        <v>136983</v>
      </c>
      <c r="K56" s="3">
        <f>IF($A56&gt;10000,FUENTE!X49,IF($B56="SUMA",FUENTE!Y49,""))</f>
        <v>136983</v>
      </c>
    </row>
    <row r="57" spans="1:11" x14ac:dyDescent="0.25">
      <c r="A57" s="2">
        <f>IF(FUENTE!F50&gt;0,FUENTE!F50,0)</f>
        <v>12901</v>
      </c>
      <c r="B57" s="2" t="str">
        <f>IF(AND(A57=0,A56&gt;10000),"SUMA",IF(A57&gt;10000,FUENTE!$G50,IF(AND(A55&gt;10000,A55&lt;20000,A56=0),"HORTALIZAS",IF(AND(A55&gt;20000,A55&lt;30000,A56=0),"PAPAS",""))))</f>
        <v>PIÑA TROPICAL DULCE</v>
      </c>
      <c r="C57" s="3">
        <f>IF($A57&gt;10000,FUENTE!H50,IF($B57="SUMA",FUENTE!I50,""))</f>
        <v>0</v>
      </c>
      <c r="D57" s="3">
        <f>IF($A57&gt;10000,FUENTE!J50,IF($B57="SUMA",FUENTE!K50,""))</f>
        <v>0</v>
      </c>
      <c r="E57" s="3">
        <f>IF($A57&gt;10000,FUENTE!L50,IF($B57="SUMA",FUENTE!M50,""))</f>
        <v>0</v>
      </c>
      <c r="F57" s="3">
        <f>IF($A57&gt;10000,FUENTE!N50,IF($B57="SUMA",FUENTE!O50,""))</f>
        <v>0</v>
      </c>
      <c r="G57" s="3">
        <f>IF($A57&gt;10000,FUENTE!P50,IF($B57="SUMA",FUENTE!Q50,""))</f>
        <v>60</v>
      </c>
      <c r="H57" s="3">
        <f>IF($A57&gt;10000,FUENTE!R50,IF($B57="SUMA",FUENTE!S50,""))</f>
        <v>60</v>
      </c>
      <c r="I57" s="3">
        <f>IF($A57&gt;10000,FUENTE!T50,IF($B57="SUMA",FUENTE!U50,""))</f>
        <v>0</v>
      </c>
      <c r="J57" s="3">
        <f>IF($A57&gt;10000,FUENTE!V50,IF($B57="SUMA",FUENTE!W50,""))</f>
        <v>60</v>
      </c>
      <c r="K57" s="3">
        <f>IF($A57&gt;10000,FUENTE!X50,IF($B57="SUMA",FUENTE!Y50,""))</f>
        <v>60</v>
      </c>
    </row>
    <row r="58" spans="1:11" x14ac:dyDescent="0.25">
      <c r="A58" s="2">
        <f>IF(FUENTE!F51&gt;0,FUENTE!F51,0)</f>
        <v>13002</v>
      </c>
      <c r="B58" s="2" t="str">
        <f>IF(AND(A58=0,A57&gt;10000),"SUMA",IF(A58&gt;10000,FUENTE!$G51,IF(AND(A56&gt;10000,A56&lt;20000,A57=0),"HORTALIZAS",IF(AND(A56&gt;20000,A56&lt;30000,A57=0),"PAPAS",""))))</f>
        <v>PLATANOS EXTRA</v>
      </c>
      <c r="C58" s="3">
        <f>IF($A58&gt;10000,FUENTE!H51,IF($B58="SUMA",FUENTE!I51,""))</f>
        <v>0</v>
      </c>
      <c r="D58" s="3">
        <f>IF($A58&gt;10000,FUENTE!J51,IF($B58="SUMA",FUENTE!K51,""))</f>
        <v>1800</v>
      </c>
      <c r="E58" s="3">
        <f>IF($A58&gt;10000,FUENTE!L51,IF($B58="SUMA",FUENTE!M51,""))</f>
        <v>1800</v>
      </c>
      <c r="F58" s="3">
        <f>IF($A58&gt;10000,FUENTE!N51,IF($B58="SUMA",FUENTE!O51,""))</f>
        <v>0</v>
      </c>
      <c r="G58" s="3">
        <f>IF($A58&gt;10000,FUENTE!P51,IF($B58="SUMA",FUENTE!Q51,""))</f>
        <v>20230</v>
      </c>
      <c r="H58" s="3">
        <f>IF($A58&gt;10000,FUENTE!R51,IF($B58="SUMA",FUENTE!S51,""))</f>
        <v>20230</v>
      </c>
      <c r="I58" s="3">
        <f>IF($A58&gt;10000,FUENTE!T51,IF($B58="SUMA",FUENTE!U51,""))</f>
        <v>0</v>
      </c>
      <c r="J58" s="3">
        <f>IF($A58&gt;10000,FUENTE!V51,IF($B58="SUMA",FUENTE!W51,""))</f>
        <v>22030</v>
      </c>
      <c r="K58" s="3">
        <f>IF($A58&gt;10000,FUENTE!X51,IF($B58="SUMA",FUENTE!Y51,""))</f>
        <v>22030</v>
      </c>
    </row>
    <row r="59" spans="1:11" x14ac:dyDescent="0.25">
      <c r="A59" s="2">
        <f>IF(FUENTE!F52&gt;0,FUENTE!F52,0)</f>
        <v>13003</v>
      </c>
      <c r="B59" s="2" t="str">
        <f>IF(AND(A59=0,A58&gt;10000),"SUMA",IF(A59&gt;10000,FUENTE!$G52,IF(AND(A57&gt;10000,A57&lt;20000,A58=0),"HORTALIZAS",IF(AND(A57&gt;20000,A57&lt;30000,A58=0),"PAPAS",""))))</f>
        <v>PLATANOS PRIMERA</v>
      </c>
      <c r="C59" s="3">
        <f>IF($A59&gt;10000,FUENTE!H52,IF($B59="SUMA",FUENTE!I52,""))</f>
        <v>0</v>
      </c>
      <c r="D59" s="3">
        <f>IF($A59&gt;10000,FUENTE!J52,IF($B59="SUMA",FUENTE!K52,""))</f>
        <v>152155</v>
      </c>
      <c r="E59" s="3">
        <f>IF($A59&gt;10000,FUENTE!L52,IF($B59="SUMA",FUENTE!M52,""))</f>
        <v>152155</v>
      </c>
      <c r="F59" s="3">
        <f>IF($A59&gt;10000,FUENTE!N52,IF($B59="SUMA",FUENTE!O52,""))</f>
        <v>0</v>
      </c>
      <c r="G59" s="3">
        <f>IF($A59&gt;10000,FUENTE!P52,IF($B59="SUMA",FUENTE!Q52,""))</f>
        <v>31555</v>
      </c>
      <c r="H59" s="3">
        <f>IF($A59&gt;10000,FUENTE!R52,IF($B59="SUMA",FUENTE!S52,""))</f>
        <v>31555</v>
      </c>
      <c r="I59" s="3">
        <f>IF($A59&gt;10000,FUENTE!T52,IF($B59="SUMA",FUENTE!U52,""))</f>
        <v>0</v>
      </c>
      <c r="J59" s="3">
        <f>IF($A59&gt;10000,FUENTE!V52,IF($B59="SUMA",FUENTE!W52,""))</f>
        <v>183710</v>
      </c>
      <c r="K59" s="3">
        <f>IF($A59&gt;10000,FUENTE!X52,IF($B59="SUMA",FUENTE!Y52,""))</f>
        <v>183710</v>
      </c>
    </row>
    <row r="60" spans="1:11" x14ac:dyDescent="0.25">
      <c r="A60" s="2">
        <f>IF(FUENTE!F53&gt;0,FUENTE!F53,0)</f>
        <v>13004</v>
      </c>
      <c r="B60" s="2" t="str">
        <f>IF(AND(A60=0,A59&gt;10000),"SUMA",IF(A60&gt;10000,FUENTE!$G53,IF(AND(A58&gt;10000,A58&lt;20000,A59=0),"HORTALIZAS",IF(AND(A58&gt;20000,A58&lt;30000,A59=0),"PAPAS",""))))</f>
        <v>PLATANOS SEGUNDA</v>
      </c>
      <c r="C60" s="3">
        <f>IF($A60&gt;10000,FUENTE!H53,IF($B60="SUMA",FUENTE!I53,""))</f>
        <v>0</v>
      </c>
      <c r="D60" s="3">
        <f>IF($A60&gt;10000,FUENTE!J53,IF($B60="SUMA",FUENTE!K53,""))</f>
        <v>149350</v>
      </c>
      <c r="E60" s="3">
        <f>IF($A60&gt;10000,FUENTE!L53,IF($B60="SUMA",FUENTE!M53,""))</f>
        <v>149350</v>
      </c>
      <c r="F60" s="3">
        <f>IF($A60&gt;10000,FUENTE!N53,IF($B60="SUMA",FUENTE!O53,""))</f>
        <v>0</v>
      </c>
      <c r="G60" s="3">
        <f>IF($A60&gt;10000,FUENTE!P53,IF($B60="SUMA",FUENTE!Q53,""))</f>
        <v>136955</v>
      </c>
      <c r="H60" s="3">
        <f>IF($A60&gt;10000,FUENTE!R53,IF($B60="SUMA",FUENTE!S53,""))</f>
        <v>136955</v>
      </c>
      <c r="I60" s="3">
        <f>IF($A60&gt;10000,FUENTE!T53,IF($B60="SUMA",FUENTE!U53,""))</f>
        <v>0</v>
      </c>
      <c r="J60" s="3">
        <f>IF($A60&gt;10000,FUENTE!V53,IF($B60="SUMA",FUENTE!W53,""))</f>
        <v>286305</v>
      </c>
      <c r="K60" s="3">
        <f>IF($A60&gt;10000,FUENTE!X53,IF($B60="SUMA",FUENTE!Y53,""))</f>
        <v>286305</v>
      </c>
    </row>
    <row r="61" spans="1:11" x14ac:dyDescent="0.25">
      <c r="A61" s="2">
        <f>IF(FUENTE!F54&gt;0,FUENTE!F54,0)</f>
        <v>13100</v>
      </c>
      <c r="B61" s="2" t="str">
        <f>IF(AND(A61=0,A60&gt;10000),"SUMA",IF(A61&gt;10000,FUENTE!$G54,IF(AND(A59&gt;10000,A59&lt;20000,A60=0),"HORTALIZAS",IF(AND(A59&gt;20000,A59&lt;30000,A60=0),"PAPAS",""))))</f>
        <v>POMELOS</v>
      </c>
      <c r="C61" s="3">
        <f>IF($A61&gt;10000,FUENTE!H54,IF($B61="SUMA",FUENTE!I54,""))</f>
        <v>15284</v>
      </c>
      <c r="D61" s="3">
        <f>IF($A61&gt;10000,FUENTE!J54,IF($B61="SUMA",FUENTE!K54,""))</f>
        <v>1730</v>
      </c>
      <c r="E61" s="3">
        <f>IF($A61&gt;10000,FUENTE!L54,IF($B61="SUMA",FUENTE!M54,""))</f>
        <v>17014</v>
      </c>
      <c r="F61" s="3">
        <f>IF($A61&gt;10000,FUENTE!N54,IF($B61="SUMA",FUENTE!O54,""))</f>
        <v>0</v>
      </c>
      <c r="G61" s="3">
        <f>IF($A61&gt;10000,FUENTE!P54,IF($B61="SUMA",FUENTE!Q54,""))</f>
        <v>211</v>
      </c>
      <c r="H61" s="3">
        <f>IF($A61&gt;10000,FUENTE!R54,IF($B61="SUMA",FUENTE!S54,""))</f>
        <v>211</v>
      </c>
      <c r="I61" s="3">
        <f>IF($A61&gt;10000,FUENTE!T54,IF($B61="SUMA",FUENTE!U54,""))</f>
        <v>15284</v>
      </c>
      <c r="J61" s="3">
        <f>IF($A61&gt;10000,FUENTE!V54,IF($B61="SUMA",FUENTE!W54,""))</f>
        <v>1941</v>
      </c>
      <c r="K61" s="3">
        <f>IF($A61&gt;10000,FUENTE!X54,IF($B61="SUMA",FUENTE!Y54,""))</f>
        <v>17225</v>
      </c>
    </row>
    <row r="62" spans="1:11" x14ac:dyDescent="0.25">
      <c r="A62" s="2">
        <f>IF(FUENTE!F55&gt;0,FUENTE!F55,0)</f>
        <v>13200</v>
      </c>
      <c r="B62" s="2" t="str">
        <f>IF(AND(A62=0,A61&gt;10000),"SUMA",IF(A62&gt;10000,FUENTE!$G55,IF(AND(A60&gt;10000,A60&lt;20000,A61=0),"HORTALIZAS",IF(AND(A60&gt;20000,A60&lt;30000,A61=0),"PAPAS",""))))</f>
        <v>SANDIA NEGRA</v>
      </c>
      <c r="C62" s="3">
        <f>IF($A62&gt;10000,FUENTE!H55,IF($B62="SUMA",FUENTE!I55,""))</f>
        <v>25300</v>
      </c>
      <c r="D62" s="3">
        <f>IF($A62&gt;10000,FUENTE!J55,IF($B62="SUMA",FUENTE!K55,""))</f>
        <v>6209</v>
      </c>
      <c r="E62" s="3">
        <f>IF($A62&gt;10000,FUENTE!L55,IF($B62="SUMA",FUENTE!M55,""))</f>
        <v>31509</v>
      </c>
      <c r="F62" s="3">
        <f>IF($A62&gt;10000,FUENTE!N55,IF($B62="SUMA",FUENTE!O55,""))</f>
        <v>0</v>
      </c>
      <c r="G62" s="3">
        <f>IF($A62&gt;10000,FUENTE!P55,IF($B62="SUMA",FUENTE!Q55,""))</f>
        <v>5571</v>
      </c>
      <c r="H62" s="3">
        <f>IF($A62&gt;10000,FUENTE!R55,IF($B62="SUMA",FUENTE!S55,""))</f>
        <v>5571</v>
      </c>
      <c r="I62" s="3">
        <f>IF($A62&gt;10000,FUENTE!T55,IF($B62="SUMA",FUENTE!U55,""))</f>
        <v>25300</v>
      </c>
      <c r="J62" s="3">
        <f>IF($A62&gt;10000,FUENTE!V55,IF($B62="SUMA",FUENTE!W55,""))</f>
        <v>11780</v>
      </c>
      <c r="K62" s="3">
        <f>IF($A62&gt;10000,FUENTE!X55,IF($B62="SUMA",FUENTE!Y55,""))</f>
        <v>37080</v>
      </c>
    </row>
    <row r="63" spans="1:11" x14ac:dyDescent="0.25">
      <c r="A63" s="2">
        <f>IF(FUENTE!F56&gt;0,FUENTE!F56,0)</f>
        <v>13201</v>
      </c>
      <c r="B63" s="2" t="str">
        <f>IF(AND(A63=0,A62&gt;10000),"SUMA",IF(A63&gt;10000,FUENTE!$G56,IF(AND(A61&gt;10000,A61&lt;20000,A62=0),"HORTALIZAS",IF(AND(A61&gt;20000,A61&lt;30000,A62=0),"PAPAS",""))))</f>
        <v>SANDIA LISTADA</v>
      </c>
      <c r="C63" s="3">
        <f>IF($A63&gt;10000,FUENTE!H56,IF($B63="SUMA",FUENTE!I56,""))</f>
        <v>16725</v>
      </c>
      <c r="D63" s="3">
        <f>IF($A63&gt;10000,FUENTE!J56,IF($B63="SUMA",FUENTE!K56,""))</f>
        <v>14280</v>
      </c>
      <c r="E63" s="3">
        <f>IF($A63&gt;10000,FUENTE!L56,IF($B63="SUMA",FUENTE!M56,""))</f>
        <v>31005</v>
      </c>
      <c r="F63" s="3">
        <f>IF($A63&gt;10000,FUENTE!N56,IF($B63="SUMA",FUENTE!O56,""))</f>
        <v>0</v>
      </c>
      <c r="G63" s="3">
        <f>IF($A63&gt;10000,FUENTE!P56,IF($B63="SUMA",FUENTE!Q56,""))</f>
        <v>2796</v>
      </c>
      <c r="H63" s="3">
        <f>IF($A63&gt;10000,FUENTE!R56,IF($B63="SUMA",FUENTE!S56,""))</f>
        <v>2796</v>
      </c>
      <c r="I63" s="3">
        <f>IF($A63&gt;10000,FUENTE!T56,IF($B63="SUMA",FUENTE!U56,""))</f>
        <v>16725</v>
      </c>
      <c r="J63" s="3">
        <f>IF($A63&gt;10000,FUENTE!V56,IF($B63="SUMA",FUENTE!W56,""))</f>
        <v>17076</v>
      </c>
      <c r="K63" s="3">
        <f>IF($A63&gt;10000,FUENTE!X56,IF($B63="SUMA",FUENTE!Y56,""))</f>
        <v>33801</v>
      </c>
    </row>
    <row r="64" spans="1:11" x14ac:dyDescent="0.25">
      <c r="A64" s="2">
        <f>IF(FUENTE!F57&gt;0,FUENTE!F57,0)</f>
        <v>13305</v>
      </c>
      <c r="B64" s="2" t="str">
        <f>IF(AND(A64=0,A63&gt;10000),"SUMA",IF(A64&gt;10000,FUENTE!$G57,IF(AND(A62&gt;10000,A62&lt;20000,A63=0),"HORTALIZAS",IF(AND(A62&gt;20000,A62&lt;30000,A63=0),"PAPAS",""))))</f>
        <v>UVAS ALEDO</v>
      </c>
      <c r="C64" s="3">
        <f>IF($A64&gt;10000,FUENTE!H57,IF($B64="SUMA",FUENTE!I57,""))</f>
        <v>24186</v>
      </c>
      <c r="D64" s="3">
        <f>IF($A64&gt;10000,FUENTE!J57,IF($B64="SUMA",FUENTE!K57,""))</f>
        <v>0</v>
      </c>
      <c r="E64" s="3">
        <f>IF($A64&gt;10000,FUENTE!L57,IF($B64="SUMA",FUENTE!M57,""))</f>
        <v>24186</v>
      </c>
      <c r="F64" s="3">
        <f>IF($A64&gt;10000,FUENTE!N57,IF($B64="SUMA",FUENTE!O57,""))</f>
        <v>0</v>
      </c>
      <c r="G64" s="3">
        <f>IF($A64&gt;10000,FUENTE!P57,IF($B64="SUMA",FUENTE!Q57,""))</f>
        <v>0</v>
      </c>
      <c r="H64" s="3">
        <f>IF($A64&gt;10000,FUENTE!R57,IF($B64="SUMA",FUENTE!S57,""))</f>
        <v>0</v>
      </c>
      <c r="I64" s="3">
        <f>IF($A64&gt;10000,FUENTE!T57,IF($B64="SUMA",FUENTE!U57,""))</f>
        <v>24186</v>
      </c>
      <c r="J64" s="3">
        <f>IF($A64&gt;10000,FUENTE!V57,IF($B64="SUMA",FUENTE!W57,""))</f>
        <v>0</v>
      </c>
      <c r="K64" s="3">
        <f>IF($A64&gt;10000,FUENTE!X57,IF($B64="SUMA",FUENTE!Y57,""))</f>
        <v>24186</v>
      </c>
    </row>
    <row r="65" spans="1:11" x14ac:dyDescent="0.25">
      <c r="A65" s="2">
        <f>IF(FUENTE!F58&gt;0,FUENTE!F58,0)</f>
        <v>13308</v>
      </c>
      <c r="B65" s="2" t="str">
        <f>IF(AND(A65=0,A64&gt;10000),"SUMA",IF(A65&gt;10000,FUENTE!$G58,IF(AND(A63&gt;10000,A63&lt;20000,A64=0),"HORTALIZAS",IF(AND(A63&gt;20000,A63&lt;30000,A64=0),"PAPAS",""))))</f>
        <v>UVA ITALIA</v>
      </c>
      <c r="C65" s="3">
        <f>IF($A65&gt;10000,FUENTE!H58,IF($B65="SUMA",FUENTE!I58,""))</f>
        <v>500</v>
      </c>
      <c r="D65" s="3">
        <f>IF($A65&gt;10000,FUENTE!J58,IF($B65="SUMA",FUENTE!K58,""))</f>
        <v>0</v>
      </c>
      <c r="E65" s="3">
        <f>IF($A65&gt;10000,FUENTE!L58,IF($B65="SUMA",FUENTE!M58,""))</f>
        <v>500</v>
      </c>
      <c r="F65" s="3">
        <f>IF($A65&gt;10000,FUENTE!N58,IF($B65="SUMA",FUENTE!O58,""))</f>
        <v>0</v>
      </c>
      <c r="G65" s="3">
        <f>IF($A65&gt;10000,FUENTE!P58,IF($B65="SUMA",FUENTE!Q58,""))</f>
        <v>0</v>
      </c>
      <c r="H65" s="3">
        <f>IF($A65&gt;10000,FUENTE!R58,IF($B65="SUMA",FUENTE!S58,""))</f>
        <v>0</v>
      </c>
      <c r="I65" s="3">
        <f>IF($A65&gt;10000,FUENTE!T58,IF($B65="SUMA",FUENTE!U58,""))</f>
        <v>500</v>
      </c>
      <c r="J65" s="3">
        <f>IF($A65&gt;10000,FUENTE!V58,IF($B65="SUMA",FUENTE!W58,""))</f>
        <v>0</v>
      </c>
      <c r="K65" s="3">
        <f>IF($A65&gt;10000,FUENTE!X58,IF($B65="SUMA",FUENTE!Y58,""))</f>
        <v>500</v>
      </c>
    </row>
    <row r="66" spans="1:11" x14ac:dyDescent="0.25">
      <c r="A66" s="2">
        <f>IF(FUENTE!F59&gt;0,FUENTE!F59,0)</f>
        <v>13312</v>
      </c>
      <c r="B66" s="2" t="str">
        <f>IF(AND(A66=0,A65&gt;10000),"SUMA",IF(A66&gt;10000,FUENTE!$G59,IF(AND(A64&gt;10000,A64&lt;20000,A65=0),"HORTALIZAS",IF(AND(A64&gt;20000,A64&lt;30000,A65=0),"PAPAS",""))))</f>
        <v>UVAS  OTRAS BLANCAS</v>
      </c>
      <c r="C66" s="3">
        <f>IF($A66&gt;10000,FUENTE!H59,IF($B66="SUMA",FUENTE!I59,""))</f>
        <v>60308</v>
      </c>
      <c r="D66" s="3">
        <f>IF($A66&gt;10000,FUENTE!J59,IF($B66="SUMA",FUENTE!K59,""))</f>
        <v>0</v>
      </c>
      <c r="E66" s="3">
        <f>IF($A66&gt;10000,FUENTE!L59,IF($B66="SUMA",FUENTE!M59,""))</f>
        <v>60308</v>
      </c>
      <c r="F66" s="3">
        <f>IF($A66&gt;10000,FUENTE!N59,IF($B66="SUMA",FUENTE!O59,""))</f>
        <v>0</v>
      </c>
      <c r="G66" s="3">
        <f>IF($A66&gt;10000,FUENTE!P59,IF($B66="SUMA",FUENTE!Q59,""))</f>
        <v>0</v>
      </c>
      <c r="H66" s="3">
        <f>IF($A66&gt;10000,FUENTE!R59,IF($B66="SUMA",FUENTE!S59,""))</f>
        <v>0</v>
      </c>
      <c r="I66" s="3">
        <f>IF($A66&gt;10000,FUENTE!T59,IF($B66="SUMA",FUENTE!U59,""))</f>
        <v>60308</v>
      </c>
      <c r="J66" s="3">
        <f>IF($A66&gt;10000,FUENTE!V59,IF($B66="SUMA",FUENTE!W59,""))</f>
        <v>0</v>
      </c>
      <c r="K66" s="3">
        <f>IF($A66&gt;10000,FUENTE!X59,IF($B66="SUMA",FUENTE!Y59,""))</f>
        <v>60308</v>
      </c>
    </row>
    <row r="67" spans="1:11" x14ac:dyDescent="0.25">
      <c r="A67" s="2">
        <f>IF(FUENTE!F60&gt;0,FUENTE!F60,0)</f>
        <v>13318</v>
      </c>
      <c r="B67" s="2" t="str">
        <f>IF(AND(A67=0,A66&gt;10000),"SUMA",IF(A67&gt;10000,FUENTE!$G60,IF(AND(A65&gt;10000,A65&lt;20000,A66=0),"HORTALIZAS",IF(AND(A65&gt;20000,A65&lt;30000,A66=0),"PAPAS",""))))</f>
        <v>UVAS  RED GLOBE</v>
      </c>
      <c r="C67" s="3">
        <f>IF($A67&gt;10000,FUENTE!H60,IF($B67="SUMA",FUENTE!I60,""))</f>
        <v>61411</v>
      </c>
      <c r="D67" s="3">
        <f>IF($A67&gt;10000,FUENTE!J60,IF($B67="SUMA",FUENTE!K60,""))</f>
        <v>0</v>
      </c>
      <c r="E67" s="3">
        <f>IF($A67&gt;10000,FUENTE!L60,IF($B67="SUMA",FUENTE!M60,""))</f>
        <v>61411</v>
      </c>
      <c r="F67" s="3">
        <f>IF($A67&gt;10000,FUENTE!N60,IF($B67="SUMA",FUENTE!O60,""))</f>
        <v>0</v>
      </c>
      <c r="G67" s="3">
        <f>IF($A67&gt;10000,FUENTE!P60,IF($B67="SUMA",FUENTE!Q60,""))</f>
        <v>0</v>
      </c>
      <c r="H67" s="3">
        <f>IF($A67&gt;10000,FUENTE!R60,IF($B67="SUMA",FUENTE!S60,""))</f>
        <v>0</v>
      </c>
      <c r="I67" s="3">
        <f>IF($A67&gt;10000,FUENTE!T60,IF($B67="SUMA",FUENTE!U60,""))</f>
        <v>61411</v>
      </c>
      <c r="J67" s="3">
        <f>IF($A67&gt;10000,FUENTE!V60,IF($B67="SUMA",FUENTE!W60,""))</f>
        <v>0</v>
      </c>
      <c r="K67" s="3">
        <f>IF($A67&gt;10000,FUENTE!X60,IF($B67="SUMA",FUENTE!Y60,""))</f>
        <v>61411</v>
      </c>
    </row>
    <row r="68" spans="1:11" x14ac:dyDescent="0.25">
      <c r="A68" s="2">
        <f>IF(FUENTE!F61&gt;0,FUENTE!F61,0)</f>
        <v>13900</v>
      </c>
      <c r="B68" s="2" t="str">
        <f>IF(AND(A68=0,A67&gt;10000),"SUMA",IF(A68&gt;10000,FUENTE!$G61,IF(AND(A66&gt;10000,A66&lt;20000,A67=0),"HORTALIZAS",IF(AND(A66&gt;20000,A66&lt;30000,A67=0),"PAPAS",""))))</f>
        <v>PAPAYA OTRAS</v>
      </c>
      <c r="C68" s="3">
        <f>IF($A68&gt;10000,FUENTE!H61,IF($B68="SUMA",FUENTE!I61,""))</f>
        <v>2000</v>
      </c>
      <c r="D68" s="3">
        <f>IF($A68&gt;10000,FUENTE!J61,IF($B68="SUMA",FUENTE!K61,""))</f>
        <v>25659</v>
      </c>
      <c r="E68" s="3">
        <f>IF($A68&gt;10000,FUENTE!L61,IF($B68="SUMA",FUENTE!M61,""))</f>
        <v>27659</v>
      </c>
      <c r="F68" s="3">
        <f>IF($A68&gt;10000,FUENTE!N61,IF($B68="SUMA",FUENTE!O61,""))</f>
        <v>0</v>
      </c>
      <c r="G68" s="3">
        <f>IF($A68&gt;10000,FUENTE!P61,IF($B68="SUMA",FUENTE!Q61,""))</f>
        <v>4480</v>
      </c>
      <c r="H68" s="3">
        <f>IF($A68&gt;10000,FUENTE!R61,IF($B68="SUMA",FUENTE!S61,""))</f>
        <v>4480</v>
      </c>
      <c r="I68" s="3">
        <f>IF($A68&gt;10000,FUENTE!T61,IF($B68="SUMA",FUENTE!U61,""))</f>
        <v>2000</v>
      </c>
      <c r="J68" s="3">
        <f>IF($A68&gt;10000,FUENTE!V61,IF($B68="SUMA",FUENTE!W61,""))</f>
        <v>30139</v>
      </c>
      <c r="K68" s="3">
        <f>IF($A68&gt;10000,FUENTE!X61,IF($B68="SUMA",FUENTE!Y61,""))</f>
        <v>32139</v>
      </c>
    </row>
    <row r="69" spans="1:11" x14ac:dyDescent="0.25">
      <c r="A69" s="2">
        <f>IF(FUENTE!F62&gt;0,FUENTE!F62,0)</f>
        <v>13901</v>
      </c>
      <c r="B69" s="2" t="str">
        <f>IF(AND(A69=0,A68&gt;10000),"SUMA",IF(A69&gt;10000,FUENTE!$G62,IF(AND(A67&gt;10000,A67&lt;20000,A68=0),"HORTALIZAS",IF(AND(A67&gt;20000,A67&lt;30000,A68=0),"PAPAS",""))))</f>
        <v>PAPAYA HAWAIANA</v>
      </c>
      <c r="C69" s="3">
        <f>IF($A69&gt;10000,FUENTE!H62,IF($B69="SUMA",FUENTE!I62,""))</f>
        <v>0</v>
      </c>
      <c r="D69" s="3">
        <f>IF($A69&gt;10000,FUENTE!J62,IF($B69="SUMA",FUENTE!K62,""))</f>
        <v>40</v>
      </c>
      <c r="E69" s="3">
        <f>IF($A69&gt;10000,FUENTE!L62,IF($B69="SUMA",FUENTE!M62,""))</f>
        <v>40</v>
      </c>
      <c r="F69" s="3">
        <f>IF($A69&gt;10000,FUENTE!N62,IF($B69="SUMA",FUENTE!O62,""))</f>
        <v>0</v>
      </c>
      <c r="G69" s="3">
        <f>IF($A69&gt;10000,FUENTE!P62,IF($B69="SUMA",FUENTE!Q62,""))</f>
        <v>2140</v>
      </c>
      <c r="H69" s="3">
        <f>IF($A69&gt;10000,FUENTE!R62,IF($B69="SUMA",FUENTE!S62,""))</f>
        <v>2140</v>
      </c>
      <c r="I69" s="3">
        <f>IF($A69&gt;10000,FUENTE!T62,IF($B69="SUMA",FUENTE!U62,""))</f>
        <v>0</v>
      </c>
      <c r="J69" s="3">
        <f>IF($A69&gt;10000,FUENTE!V62,IF($B69="SUMA",FUENTE!W62,""))</f>
        <v>2180</v>
      </c>
      <c r="K69" s="3">
        <f>IF($A69&gt;10000,FUENTE!X62,IF($B69="SUMA",FUENTE!Y62,""))</f>
        <v>2180</v>
      </c>
    </row>
    <row r="70" spans="1:11" x14ac:dyDescent="0.25">
      <c r="A70" s="2">
        <f>IF(FUENTE!F63&gt;0,FUENTE!F63,0)</f>
        <v>13903</v>
      </c>
      <c r="B70" s="2" t="str">
        <f>IF(AND(A70=0,A69&gt;10000),"SUMA",IF(A70&gt;10000,FUENTE!$G63,IF(AND(A68&gt;10000,A68&lt;20000,A69=0),"HORTALIZAS",IF(AND(A68&gt;20000,A68&lt;30000,A69=0),"PAPAS",""))))</f>
        <v>PAPAYA CUBANA</v>
      </c>
      <c r="C70" s="3">
        <f>IF($A70&gt;10000,FUENTE!H63,IF($B70="SUMA",FUENTE!I63,""))</f>
        <v>0</v>
      </c>
      <c r="D70" s="3">
        <f>IF($A70&gt;10000,FUENTE!J63,IF($B70="SUMA",FUENTE!K63,""))</f>
        <v>16120</v>
      </c>
      <c r="E70" s="3">
        <f>IF($A70&gt;10000,FUENTE!L63,IF($B70="SUMA",FUENTE!M63,""))</f>
        <v>16120</v>
      </c>
      <c r="F70" s="3">
        <f>IF($A70&gt;10000,FUENTE!N63,IF($B70="SUMA",FUENTE!O63,""))</f>
        <v>0</v>
      </c>
      <c r="G70" s="3">
        <f>IF($A70&gt;10000,FUENTE!P63,IF($B70="SUMA",FUENTE!Q63,""))</f>
        <v>30303</v>
      </c>
      <c r="H70" s="3">
        <f>IF($A70&gt;10000,FUENTE!R63,IF($B70="SUMA",FUENTE!S63,""))</f>
        <v>30303</v>
      </c>
      <c r="I70" s="3">
        <f>IF($A70&gt;10000,FUENTE!T63,IF($B70="SUMA",FUENTE!U63,""))</f>
        <v>0</v>
      </c>
      <c r="J70" s="3">
        <f>IF($A70&gt;10000,FUENTE!V63,IF($B70="SUMA",FUENTE!W63,""))</f>
        <v>46423</v>
      </c>
      <c r="K70" s="3">
        <f>IF($A70&gt;10000,FUENTE!X63,IF($B70="SUMA",FUENTE!Y63,""))</f>
        <v>46423</v>
      </c>
    </row>
    <row r="71" spans="1:11" x14ac:dyDescent="0.25">
      <c r="A71" s="2">
        <f>IF(FUENTE!F64&gt;0,FUENTE!F64,0)</f>
        <v>13904</v>
      </c>
      <c r="B71" s="2" t="str">
        <f>IF(AND(A71=0,A70&gt;10000),"SUMA",IF(A71&gt;10000,FUENTE!$G64,IF(AND(A69&gt;10000,A69&lt;20000,A70=0),"HORTALIZAS",IF(AND(A69&gt;20000,A69&lt;30000,A70=0),"PAPAS",""))))</f>
        <v>PAPAYA HÍBRIDA</v>
      </c>
      <c r="C71" s="3">
        <f>IF($A71&gt;10000,FUENTE!H64,IF($B71="SUMA",FUENTE!I64,""))</f>
        <v>4500</v>
      </c>
      <c r="D71" s="3">
        <f>IF($A71&gt;10000,FUENTE!J64,IF($B71="SUMA",FUENTE!K64,""))</f>
        <v>35011</v>
      </c>
      <c r="E71" s="3">
        <f>IF($A71&gt;10000,FUENTE!L64,IF($B71="SUMA",FUENTE!M64,""))</f>
        <v>39511</v>
      </c>
      <c r="F71" s="3">
        <f>IF($A71&gt;10000,FUENTE!N64,IF($B71="SUMA",FUENTE!O64,""))</f>
        <v>0</v>
      </c>
      <c r="G71" s="3">
        <f>IF($A71&gt;10000,FUENTE!P64,IF($B71="SUMA",FUENTE!Q64,""))</f>
        <v>28718</v>
      </c>
      <c r="H71" s="3">
        <f>IF($A71&gt;10000,FUENTE!R64,IF($B71="SUMA",FUENTE!S64,""))</f>
        <v>28718</v>
      </c>
      <c r="I71" s="3">
        <f>IF($A71&gt;10000,FUENTE!T64,IF($B71="SUMA",FUENTE!U64,""))</f>
        <v>4500</v>
      </c>
      <c r="J71" s="3">
        <f>IF($A71&gt;10000,FUENTE!V64,IF($B71="SUMA",FUENTE!W64,""))</f>
        <v>63729</v>
      </c>
      <c r="K71" s="3">
        <f>IF($A71&gt;10000,FUENTE!X64,IF($B71="SUMA",FUENTE!Y64,""))</f>
        <v>68229</v>
      </c>
    </row>
    <row r="72" spans="1:11" x14ac:dyDescent="0.25">
      <c r="A72" s="2">
        <f>IF(FUENTE!F65&gt;0,FUENTE!F65,0)</f>
        <v>14100</v>
      </c>
      <c r="B72" s="2" t="str">
        <f>IF(AND(A72=0,A71&gt;10000),"SUMA",IF(A72&gt;10000,FUENTE!$G65,IF(AND(A70&gt;10000,A70&lt;20000,A71=0),"HORTALIZAS",IF(AND(A70&gt;20000,A70&lt;30000,A71=0),"PAPAS",""))))</f>
        <v>GUAYABOS</v>
      </c>
      <c r="C72" s="3">
        <f>IF($A72&gt;10000,FUENTE!H65,IF($B72="SUMA",FUENTE!I65,""))</f>
        <v>0</v>
      </c>
      <c r="D72" s="3">
        <f>IF($A72&gt;10000,FUENTE!J65,IF($B72="SUMA",FUENTE!K65,""))</f>
        <v>765</v>
      </c>
      <c r="E72" s="3">
        <f>IF($A72&gt;10000,FUENTE!L65,IF($B72="SUMA",FUENTE!M65,""))</f>
        <v>765</v>
      </c>
      <c r="F72" s="3">
        <f>IF($A72&gt;10000,FUENTE!N65,IF($B72="SUMA",FUENTE!O65,""))</f>
        <v>0</v>
      </c>
      <c r="G72" s="3">
        <f>IF($A72&gt;10000,FUENTE!P65,IF($B72="SUMA",FUENTE!Q65,""))</f>
        <v>2748</v>
      </c>
      <c r="H72" s="3">
        <f>IF($A72&gt;10000,FUENTE!R65,IF($B72="SUMA",FUENTE!S65,""))</f>
        <v>2748</v>
      </c>
      <c r="I72" s="3">
        <f>IF($A72&gt;10000,FUENTE!T65,IF($B72="SUMA",FUENTE!U65,""))</f>
        <v>0</v>
      </c>
      <c r="J72" s="3">
        <f>IF($A72&gt;10000,FUENTE!V65,IF($B72="SUMA",FUENTE!W65,""))</f>
        <v>3513</v>
      </c>
      <c r="K72" s="3">
        <f>IF($A72&gt;10000,FUENTE!X65,IF($B72="SUMA",FUENTE!Y65,""))</f>
        <v>3513</v>
      </c>
    </row>
    <row r="73" spans="1:11" x14ac:dyDescent="0.25">
      <c r="A73" s="2">
        <f>IF(FUENTE!F66&gt;0,FUENTE!F66,0)</f>
        <v>14201</v>
      </c>
      <c r="B73" s="2" t="str">
        <f>IF(AND(A73=0,A72&gt;10000),"SUMA",IF(A73&gt;10000,FUENTE!$G66,IF(AND(A71&gt;10000,A71&lt;20000,A72=0),"HORTALIZAS",IF(AND(A71&gt;20000,A71&lt;30000,A72=0),"PAPAS",""))))</f>
        <v>MANGAS</v>
      </c>
      <c r="C73" s="3">
        <f>IF($A73&gt;10000,FUENTE!H66,IF($B73="SUMA",FUENTE!I66,""))</f>
        <v>17400</v>
      </c>
      <c r="D73" s="3">
        <f>IF($A73&gt;10000,FUENTE!J66,IF($B73="SUMA",FUENTE!K66,""))</f>
        <v>52697</v>
      </c>
      <c r="E73" s="3">
        <f>IF($A73&gt;10000,FUENTE!L66,IF($B73="SUMA",FUENTE!M66,""))</f>
        <v>70097</v>
      </c>
      <c r="F73" s="3">
        <f>IF($A73&gt;10000,FUENTE!N66,IF($B73="SUMA",FUENTE!O66,""))</f>
        <v>0</v>
      </c>
      <c r="G73" s="3">
        <f>IF($A73&gt;10000,FUENTE!P66,IF($B73="SUMA",FUENTE!Q66,""))</f>
        <v>2223</v>
      </c>
      <c r="H73" s="3">
        <f>IF($A73&gt;10000,FUENTE!R66,IF($B73="SUMA",FUENTE!S66,""))</f>
        <v>2223</v>
      </c>
      <c r="I73" s="3">
        <f>IF($A73&gt;10000,FUENTE!T66,IF($B73="SUMA",FUENTE!U66,""))</f>
        <v>17400</v>
      </c>
      <c r="J73" s="3">
        <f>IF($A73&gt;10000,FUENTE!V66,IF($B73="SUMA",FUENTE!W66,""))</f>
        <v>54920</v>
      </c>
      <c r="K73" s="3">
        <f>IF($A73&gt;10000,FUENTE!X66,IF($B73="SUMA",FUENTE!Y66,""))</f>
        <v>72320</v>
      </c>
    </row>
    <row r="74" spans="1:11" x14ac:dyDescent="0.25">
      <c r="A74" s="2">
        <f>IF(FUENTE!F67&gt;0,FUENTE!F67,0)</f>
        <v>14300</v>
      </c>
      <c r="B74" s="2" t="str">
        <f>IF(AND(A74=0,A73&gt;10000),"SUMA",IF(A74&gt;10000,FUENTE!$G67,IF(AND(A72&gt;10000,A72&lt;20000,A73=0),"HORTALIZAS",IF(AND(A72&gt;20000,A72&lt;30000,A73=0),"PAPAS",""))))</f>
        <v>KIWI</v>
      </c>
      <c r="C74" s="3">
        <f>IF($A74&gt;10000,FUENTE!H67,IF($B74="SUMA",FUENTE!I67,""))</f>
        <v>149176</v>
      </c>
      <c r="D74" s="3">
        <f>IF($A74&gt;10000,FUENTE!J67,IF($B74="SUMA",FUENTE!K67,""))</f>
        <v>0</v>
      </c>
      <c r="E74" s="3">
        <f>IF($A74&gt;10000,FUENTE!L67,IF($B74="SUMA",FUENTE!M67,""))</f>
        <v>149176</v>
      </c>
      <c r="F74" s="3">
        <f>IF($A74&gt;10000,FUENTE!N67,IF($B74="SUMA",FUENTE!O67,""))</f>
        <v>0</v>
      </c>
      <c r="G74" s="3">
        <f>IF($A74&gt;10000,FUENTE!P67,IF($B74="SUMA",FUENTE!Q67,""))</f>
        <v>34</v>
      </c>
      <c r="H74" s="3">
        <f>IF($A74&gt;10000,FUENTE!R67,IF($B74="SUMA",FUENTE!S67,""))</f>
        <v>34</v>
      </c>
      <c r="I74" s="3">
        <f>IF($A74&gt;10000,FUENTE!T67,IF($B74="SUMA",FUENTE!U67,""))</f>
        <v>149176</v>
      </c>
      <c r="J74" s="3">
        <f>IF($A74&gt;10000,FUENTE!V67,IF($B74="SUMA",FUENTE!W67,""))</f>
        <v>34</v>
      </c>
      <c r="K74" s="3">
        <f>IF($A74&gt;10000,FUENTE!X67,IF($B74="SUMA",FUENTE!Y67,""))</f>
        <v>149210</v>
      </c>
    </row>
    <row r="75" spans="1:11" x14ac:dyDescent="0.25">
      <c r="A75" s="2">
        <f>IF(FUENTE!F68&gt;0,FUENTE!F68,0)</f>
        <v>14600</v>
      </c>
      <c r="B75" s="2" t="str">
        <f>IF(AND(A75=0,A74&gt;10000),"SUMA",IF(A75&gt;10000,FUENTE!$G68,IF(AND(A73&gt;10000,A73&lt;20000,A74=0),"HORTALIZAS",IF(AND(A73&gt;20000,A73&lt;30000,A74=0),"PAPAS",""))))</f>
        <v>FRAMBUESAS</v>
      </c>
      <c r="C75" s="3">
        <f>IF($A75&gt;10000,FUENTE!H68,IF($B75="SUMA",FUENTE!I68,""))</f>
        <v>5195</v>
      </c>
      <c r="D75" s="3">
        <f>IF($A75&gt;10000,FUENTE!J68,IF($B75="SUMA",FUENTE!K68,""))</f>
        <v>0</v>
      </c>
      <c r="E75" s="3">
        <f>IF($A75&gt;10000,FUENTE!L68,IF($B75="SUMA",FUENTE!M68,""))</f>
        <v>5195</v>
      </c>
      <c r="F75" s="3">
        <f>IF($A75&gt;10000,FUENTE!N68,IF($B75="SUMA",FUENTE!O68,""))</f>
        <v>0</v>
      </c>
      <c r="G75" s="3">
        <f>IF($A75&gt;10000,FUENTE!P68,IF($B75="SUMA",FUENTE!Q68,""))</f>
        <v>0</v>
      </c>
      <c r="H75" s="3">
        <f>IF($A75&gt;10000,FUENTE!R68,IF($B75="SUMA",FUENTE!S68,""))</f>
        <v>0</v>
      </c>
      <c r="I75" s="3">
        <f>IF($A75&gt;10000,FUENTE!T68,IF($B75="SUMA",FUENTE!U68,""))</f>
        <v>5195</v>
      </c>
      <c r="J75" s="3">
        <f>IF($A75&gt;10000,FUENTE!V68,IF($B75="SUMA",FUENTE!W68,""))</f>
        <v>0</v>
      </c>
      <c r="K75" s="3">
        <f>IF($A75&gt;10000,FUENTE!X68,IF($B75="SUMA",FUENTE!Y68,""))</f>
        <v>5195</v>
      </c>
    </row>
    <row r="76" spans="1:11" x14ac:dyDescent="0.25">
      <c r="A76" s="2">
        <f>IF(FUENTE!F69&gt;0,FUENTE!F69,0)</f>
        <v>14700</v>
      </c>
      <c r="B76" s="2" t="str">
        <f>IF(AND(A76=0,A75&gt;10000),"SUMA",IF(A76&gt;10000,FUENTE!$G69,IF(AND(A74&gt;10000,A74&lt;20000,A75=0),"HORTALIZAS",IF(AND(A74&gt;20000,A74&lt;30000,A75=0),"PAPAS",""))))</f>
        <v>HIGOS PICOS</v>
      </c>
      <c r="C76" s="3">
        <f>IF($A76&gt;10000,FUENTE!H69,IF($B76="SUMA",FUENTE!I69,""))</f>
        <v>0</v>
      </c>
      <c r="D76" s="3">
        <f>IF($A76&gt;10000,FUENTE!J69,IF($B76="SUMA",FUENTE!K69,""))</f>
        <v>400</v>
      </c>
      <c r="E76" s="3">
        <f>IF($A76&gt;10000,FUENTE!L69,IF($B76="SUMA",FUENTE!M69,""))</f>
        <v>400</v>
      </c>
      <c r="F76" s="3">
        <f>IF($A76&gt;10000,FUENTE!N69,IF($B76="SUMA",FUENTE!O69,""))</f>
        <v>0</v>
      </c>
      <c r="G76" s="3">
        <f>IF($A76&gt;10000,FUENTE!P69,IF($B76="SUMA",FUENTE!Q69,""))</f>
        <v>6900</v>
      </c>
      <c r="H76" s="3">
        <f>IF($A76&gt;10000,FUENTE!R69,IF($B76="SUMA",FUENTE!S69,""))</f>
        <v>6900</v>
      </c>
      <c r="I76" s="3">
        <f>IF($A76&gt;10000,FUENTE!T69,IF($B76="SUMA",FUENTE!U69,""))</f>
        <v>0</v>
      </c>
      <c r="J76" s="3">
        <f>IF($A76&gt;10000,FUENTE!V69,IF($B76="SUMA",FUENTE!W69,""))</f>
        <v>7300</v>
      </c>
      <c r="K76" s="3">
        <f>IF($A76&gt;10000,FUENTE!X69,IF($B76="SUMA",FUENTE!Y69,""))</f>
        <v>7300</v>
      </c>
    </row>
    <row r="77" spans="1:11" x14ac:dyDescent="0.25">
      <c r="A77" s="2">
        <f>IF(FUENTE!F70&gt;0,FUENTE!F70,0)</f>
        <v>14900</v>
      </c>
      <c r="B77" s="2" t="str">
        <f>IF(AND(A77=0,A76&gt;10000),"SUMA",IF(A77&gt;10000,FUENTE!$G70,IF(AND(A75&gt;10000,A75&lt;20000,A76=0),"HORTALIZAS",IF(AND(A75&gt;20000,A75&lt;30000,A76=0),"PAPAS",""))))</f>
        <v>PARCHITA</v>
      </c>
      <c r="C77" s="3">
        <f>IF($A77&gt;10000,FUENTE!H70,IF($B77="SUMA",FUENTE!I70,""))</f>
        <v>0</v>
      </c>
      <c r="D77" s="3">
        <f>IF($A77&gt;10000,FUENTE!J70,IF($B77="SUMA",FUENTE!K70,""))</f>
        <v>0</v>
      </c>
      <c r="E77" s="3">
        <f>IF($A77&gt;10000,FUENTE!L70,IF($B77="SUMA",FUENTE!M70,""))</f>
        <v>0</v>
      </c>
      <c r="F77" s="3">
        <f>IF($A77&gt;10000,FUENTE!N70,IF($B77="SUMA",FUENTE!O70,""))</f>
        <v>0</v>
      </c>
      <c r="G77" s="3">
        <f>IF($A77&gt;10000,FUENTE!P70,IF($B77="SUMA",FUENTE!Q70,""))</f>
        <v>704</v>
      </c>
      <c r="H77" s="3">
        <f>IF($A77&gt;10000,FUENTE!R70,IF($B77="SUMA",FUENTE!S70,""))</f>
        <v>704</v>
      </c>
      <c r="I77" s="3">
        <f>IF($A77&gt;10000,FUENTE!T70,IF($B77="SUMA",FUENTE!U70,""))</f>
        <v>0</v>
      </c>
      <c r="J77" s="3">
        <f>IF($A77&gt;10000,FUENTE!V70,IF($B77="SUMA",FUENTE!W70,""))</f>
        <v>704</v>
      </c>
      <c r="K77" s="3">
        <f>IF($A77&gt;10000,FUENTE!X70,IF($B77="SUMA",FUENTE!Y70,""))</f>
        <v>704</v>
      </c>
    </row>
    <row r="78" spans="1:11" x14ac:dyDescent="0.25">
      <c r="A78" s="2">
        <f>IF(FUENTE!F71&gt;0,FUENTE!F71,0)</f>
        <v>15200</v>
      </c>
      <c r="B78" s="2" t="str">
        <f>IF(AND(A78=0,A77&gt;10000),"SUMA",IF(A78&gt;10000,FUENTE!$G71,IF(AND(A76&gt;10000,A76&lt;20000,A77=0),"HORTALIZAS",IF(AND(A76&gt;20000,A76&lt;30000,A77=0),"PAPAS",""))))</f>
        <v>MORAS</v>
      </c>
      <c r="C78" s="3">
        <f>IF($A78&gt;10000,FUENTE!H71,IF($B78="SUMA",FUENTE!I71,""))</f>
        <v>4912</v>
      </c>
      <c r="D78" s="3">
        <f>IF($A78&gt;10000,FUENTE!J71,IF($B78="SUMA",FUENTE!K71,""))</f>
        <v>0</v>
      </c>
      <c r="E78" s="3">
        <f>IF($A78&gt;10000,FUENTE!L71,IF($B78="SUMA",FUENTE!M71,""))</f>
        <v>4912</v>
      </c>
      <c r="F78" s="3">
        <f>IF($A78&gt;10000,FUENTE!N71,IF($B78="SUMA",FUENTE!O71,""))</f>
        <v>0</v>
      </c>
      <c r="G78" s="3">
        <f>IF($A78&gt;10000,FUENTE!P71,IF($B78="SUMA",FUENTE!Q71,""))</f>
        <v>0</v>
      </c>
      <c r="H78" s="3">
        <f>IF($A78&gt;10000,FUENTE!R71,IF($B78="SUMA",FUENTE!S71,""))</f>
        <v>0</v>
      </c>
      <c r="I78" s="3">
        <f>IF($A78&gt;10000,FUENTE!T71,IF($B78="SUMA",FUENTE!U71,""))</f>
        <v>4912</v>
      </c>
      <c r="J78" s="3">
        <f>IF($A78&gt;10000,FUENTE!V71,IF($B78="SUMA",FUENTE!W71,""))</f>
        <v>0</v>
      </c>
      <c r="K78" s="3">
        <f>IF($A78&gt;10000,FUENTE!X71,IF($B78="SUMA",FUENTE!Y71,""))</f>
        <v>4912</v>
      </c>
    </row>
    <row r="79" spans="1:11" x14ac:dyDescent="0.25">
      <c r="A79" s="2">
        <f>IF(FUENTE!F72&gt;0,FUENTE!F72,0)</f>
        <v>15201</v>
      </c>
      <c r="B79" s="2" t="str">
        <f>IF(AND(A79=0,A78&gt;10000),"SUMA",IF(A79&gt;10000,FUENTE!$G72,IF(AND(A77&gt;10000,A77&lt;20000,A78=0),"HORTALIZAS",IF(AND(A77&gt;20000,A77&lt;30000,A78=0),"PAPAS",""))))</f>
        <v>PITAYA OTRAS</v>
      </c>
      <c r="C79" s="3">
        <f>IF($A79&gt;10000,FUENTE!H72,IF($B79="SUMA",FUENTE!I72,""))</f>
        <v>0</v>
      </c>
      <c r="D79" s="3">
        <f>IF($A79&gt;10000,FUENTE!J72,IF($B79="SUMA",FUENTE!K72,""))</f>
        <v>800</v>
      </c>
      <c r="E79" s="3">
        <f>IF($A79&gt;10000,FUENTE!L72,IF($B79="SUMA",FUENTE!M72,""))</f>
        <v>800</v>
      </c>
      <c r="F79" s="3">
        <f>IF($A79&gt;10000,FUENTE!N72,IF($B79="SUMA",FUENTE!O72,""))</f>
        <v>0</v>
      </c>
      <c r="G79" s="3">
        <f>IF($A79&gt;10000,FUENTE!P72,IF($B79="SUMA",FUENTE!Q72,""))</f>
        <v>0</v>
      </c>
      <c r="H79" s="3">
        <f>IF($A79&gt;10000,FUENTE!R72,IF($B79="SUMA",FUENTE!S72,""))</f>
        <v>0</v>
      </c>
      <c r="I79" s="3">
        <f>IF($A79&gt;10000,FUENTE!T72,IF($B79="SUMA",FUENTE!U72,""))</f>
        <v>0</v>
      </c>
      <c r="J79" s="3">
        <f>IF($A79&gt;10000,FUENTE!V72,IF($B79="SUMA",FUENTE!W72,""))</f>
        <v>800</v>
      </c>
      <c r="K79" s="3">
        <f>IF($A79&gt;10000,FUENTE!X72,IF($B79="SUMA",FUENTE!Y72,""))</f>
        <v>800</v>
      </c>
    </row>
    <row r="80" spans="1:11" x14ac:dyDescent="0.25">
      <c r="A80" s="2">
        <f>IF(FUENTE!F73&gt;0,FUENTE!F73,0)</f>
        <v>15202</v>
      </c>
      <c r="B80" s="2" t="str">
        <f>IF(AND(A80=0,A79&gt;10000),"SUMA",IF(A80&gt;10000,FUENTE!$G73,IF(AND(A78&gt;10000,A78&lt;20000,A79=0),"HORTALIZAS",IF(AND(A78&gt;20000,A78&lt;30000,A79=0),"PAPAS",""))))</f>
        <v>PITAYA AMARILLA</v>
      </c>
      <c r="C80" s="3">
        <f>IF($A80&gt;10000,FUENTE!H73,IF($B80="SUMA",FUENTE!I73,""))</f>
        <v>0</v>
      </c>
      <c r="D80" s="3">
        <f>IF($A80&gt;10000,FUENTE!J73,IF($B80="SUMA",FUENTE!K73,""))</f>
        <v>221</v>
      </c>
      <c r="E80" s="3">
        <f>IF($A80&gt;10000,FUENTE!L73,IF($B80="SUMA",FUENTE!M73,""))</f>
        <v>221</v>
      </c>
      <c r="F80" s="3">
        <f>IF($A80&gt;10000,FUENTE!N73,IF($B80="SUMA",FUENTE!O73,""))</f>
        <v>0</v>
      </c>
      <c r="G80" s="3">
        <f>IF($A80&gt;10000,FUENTE!P73,IF($B80="SUMA",FUENTE!Q73,""))</f>
        <v>140</v>
      </c>
      <c r="H80" s="3">
        <f>IF($A80&gt;10000,FUENTE!R73,IF($B80="SUMA",FUENTE!S73,""))</f>
        <v>140</v>
      </c>
      <c r="I80" s="3">
        <f>IF($A80&gt;10000,FUENTE!T73,IF($B80="SUMA",FUENTE!U73,""))</f>
        <v>0</v>
      </c>
      <c r="J80" s="3">
        <f>IF($A80&gt;10000,FUENTE!V73,IF($B80="SUMA",FUENTE!W73,""))</f>
        <v>361</v>
      </c>
      <c r="K80" s="3">
        <f>IF($A80&gt;10000,FUENTE!X73,IF($B80="SUMA",FUENTE!Y73,""))</f>
        <v>361</v>
      </c>
    </row>
    <row r="81" spans="1:11" x14ac:dyDescent="0.25">
      <c r="A81" s="2">
        <f>IF(FUENTE!F74&gt;0,FUENTE!F74,0)</f>
        <v>15203</v>
      </c>
      <c r="B81" s="2" t="str">
        <f>IF(AND(A81=0,A80&gt;10000),"SUMA",IF(A81&gt;10000,FUENTE!$G74,IF(AND(A79&gt;10000,A79&lt;20000,A80=0),"HORTALIZAS",IF(AND(A79&gt;20000,A79&lt;30000,A80=0),"PAPAS",""))))</f>
        <v>PITAYA ROJA</v>
      </c>
      <c r="C81" s="3">
        <f>IF($A81&gt;10000,FUENTE!H74,IF($B81="SUMA",FUENTE!I74,""))</f>
        <v>0</v>
      </c>
      <c r="D81" s="3">
        <f>IF($A81&gt;10000,FUENTE!J74,IF($B81="SUMA",FUENTE!K74,""))</f>
        <v>373</v>
      </c>
      <c r="E81" s="3">
        <f>IF($A81&gt;10000,FUENTE!L74,IF($B81="SUMA",FUENTE!M74,""))</f>
        <v>373</v>
      </c>
      <c r="F81" s="3">
        <f>IF($A81&gt;10000,FUENTE!N74,IF($B81="SUMA",FUENTE!O74,""))</f>
        <v>0</v>
      </c>
      <c r="G81" s="3">
        <f>IF($A81&gt;10000,FUENTE!P74,IF($B81="SUMA",FUENTE!Q74,""))</f>
        <v>125</v>
      </c>
      <c r="H81" s="3">
        <f>IF($A81&gt;10000,FUENTE!R74,IF($B81="SUMA",FUENTE!S74,""))</f>
        <v>125</v>
      </c>
      <c r="I81" s="3">
        <f>IF($A81&gt;10000,FUENTE!T74,IF($B81="SUMA",FUENTE!U74,""))</f>
        <v>0</v>
      </c>
      <c r="J81" s="3">
        <f>IF($A81&gt;10000,FUENTE!V74,IF($B81="SUMA",FUENTE!W74,""))</f>
        <v>498</v>
      </c>
      <c r="K81" s="3">
        <f>IF($A81&gt;10000,FUENTE!X74,IF($B81="SUMA",FUENTE!Y74,""))</f>
        <v>498</v>
      </c>
    </row>
    <row r="82" spans="1:11" x14ac:dyDescent="0.25">
      <c r="A82" s="2">
        <f>IF(FUENTE!F75&gt;0,FUENTE!F75,0)</f>
        <v>15600</v>
      </c>
      <c r="B82" s="2" t="str">
        <f>IF(AND(A82=0,A81&gt;10000),"SUMA",IF(A82&gt;10000,FUENTE!$G75,IF(AND(A80&gt;10000,A80&lt;20000,A81=0),"HORTALIZAS",IF(AND(A80&gt;20000,A80&lt;30000,A81=0),"PAPAS",""))))</f>
        <v>ARANDANOS</v>
      </c>
      <c r="C82" s="3">
        <f>IF($A82&gt;10000,FUENTE!H75,IF($B82="SUMA",FUENTE!I75,""))</f>
        <v>14900</v>
      </c>
      <c r="D82" s="3">
        <f>IF($A82&gt;10000,FUENTE!J75,IF($B82="SUMA",FUENTE!K75,""))</f>
        <v>0</v>
      </c>
      <c r="E82" s="3">
        <f>IF($A82&gt;10000,FUENTE!L75,IF($B82="SUMA",FUENTE!M75,""))</f>
        <v>14900</v>
      </c>
      <c r="F82" s="3">
        <f>IF($A82&gt;10000,FUENTE!N75,IF($B82="SUMA",FUENTE!O75,""))</f>
        <v>0</v>
      </c>
      <c r="G82" s="3">
        <f>IF($A82&gt;10000,FUENTE!P75,IF($B82="SUMA",FUENTE!Q75,""))</f>
        <v>0</v>
      </c>
      <c r="H82" s="3">
        <f>IF($A82&gt;10000,FUENTE!R75,IF($B82="SUMA",FUENTE!S75,""))</f>
        <v>0</v>
      </c>
      <c r="I82" s="3">
        <f>IF($A82&gt;10000,FUENTE!T75,IF($B82="SUMA",FUENTE!U75,""))</f>
        <v>14900</v>
      </c>
      <c r="J82" s="3">
        <f>IF($A82&gt;10000,FUENTE!V75,IF($B82="SUMA",FUENTE!W75,""))</f>
        <v>0</v>
      </c>
      <c r="K82" s="3">
        <f>IF($A82&gt;10000,FUENTE!X75,IF($B82="SUMA",FUENTE!Y75,""))</f>
        <v>14900</v>
      </c>
    </row>
    <row r="83" spans="1:11" x14ac:dyDescent="0.25">
      <c r="A83" s="2">
        <f>IF(FUENTE!F76&gt;0,FUENTE!F76,0)</f>
        <v>16001</v>
      </c>
      <c r="B83" s="2" t="str">
        <f>IF(AND(A83=0,A82&gt;10000),"SUMA",IF(A83&gt;10000,FUENTE!$G76,IF(AND(A81&gt;10000,A81&lt;20000,A82=0),"HORTALIZAS",IF(AND(A81&gt;20000,A81&lt;30000,A82=0),"PAPAS",""))))</f>
        <v>CARAMBOLAS</v>
      </c>
      <c r="C83" s="3">
        <f>IF($A83&gt;10000,FUENTE!H76,IF($B83="SUMA",FUENTE!I76,""))</f>
        <v>0</v>
      </c>
      <c r="D83" s="3">
        <f>IF($A83&gt;10000,FUENTE!J76,IF($B83="SUMA",FUENTE!K76,""))</f>
        <v>413</v>
      </c>
      <c r="E83" s="3">
        <f>IF($A83&gt;10000,FUENTE!L76,IF($B83="SUMA",FUENTE!M76,""))</f>
        <v>413</v>
      </c>
      <c r="F83" s="3">
        <f>IF($A83&gt;10000,FUENTE!N76,IF($B83="SUMA",FUENTE!O76,""))</f>
        <v>0</v>
      </c>
      <c r="G83" s="3">
        <f>IF($A83&gt;10000,FUENTE!P76,IF($B83="SUMA",FUENTE!Q76,""))</f>
        <v>178</v>
      </c>
      <c r="H83" s="3">
        <f>IF($A83&gt;10000,FUENTE!R76,IF($B83="SUMA",FUENTE!S76,""))</f>
        <v>178</v>
      </c>
      <c r="I83" s="3">
        <f>IF($A83&gt;10000,FUENTE!T76,IF($B83="SUMA",FUENTE!U76,""))</f>
        <v>0</v>
      </c>
      <c r="J83" s="3">
        <f>IF($A83&gt;10000,FUENTE!V76,IF($B83="SUMA",FUENTE!W76,""))</f>
        <v>591</v>
      </c>
      <c r="K83" s="3">
        <f>IF($A83&gt;10000,FUENTE!X76,IF($B83="SUMA",FUENTE!Y76,""))</f>
        <v>591</v>
      </c>
    </row>
    <row r="84" spans="1:11" x14ac:dyDescent="0.25">
      <c r="A84" s="2">
        <f>IF(FUENTE!F77&gt;0,FUENTE!F77,0)</f>
        <v>0</v>
      </c>
      <c r="B84" s="2" t="str">
        <f>IF(AND(A84=0,A83&gt;10000),"SUMA",IF(A84&gt;10000,FUENTE!$G77,IF(AND(A82&gt;10000,A82&lt;20000,A83=0),"HORTALIZAS",IF(AND(A82&gt;20000,A82&lt;30000,A83=0),"PAPAS",""))))</f>
        <v>SUMA</v>
      </c>
      <c r="C84" s="3">
        <f>IF($A84&gt;10000,FUENTE!H77,IF($B84="SUMA",FUENTE!I77,""))</f>
        <v>2112332</v>
      </c>
      <c r="D84" s="3">
        <f>IF($A84&gt;10000,FUENTE!J77,IF($B84="SUMA",FUENTE!K77,""))</f>
        <v>751698</v>
      </c>
      <c r="E84" s="3">
        <f>IF($A84&gt;10000,FUENTE!L77,IF($B84="SUMA",FUENTE!M77,""))</f>
        <v>2864030</v>
      </c>
      <c r="F84" s="3">
        <f>IF($A84&gt;10000,FUENTE!N77,IF($B84="SUMA",FUENTE!O77,""))</f>
        <v>0</v>
      </c>
      <c r="G84" s="3">
        <f>IF($A84&gt;10000,FUENTE!P77,IF($B84="SUMA",FUENTE!Q77,""))</f>
        <v>321918</v>
      </c>
      <c r="H84" s="3">
        <f>IF($A84&gt;10000,FUENTE!R77,IF($B84="SUMA",FUENTE!S77,""))</f>
        <v>321918</v>
      </c>
      <c r="I84" s="3">
        <f>IF($A84&gt;10000,FUENTE!T77,IF($B84="SUMA",FUENTE!U77,""))</f>
        <v>2112332</v>
      </c>
      <c r="J84" s="3">
        <f>IF($A84&gt;10000,FUENTE!V77,IF($B84="SUMA",FUENTE!W77,""))</f>
        <v>1073616</v>
      </c>
      <c r="K84" s="3">
        <f>IF($A84&gt;10000,FUENTE!X77,IF($B84="SUMA",FUENTE!Y77,""))</f>
        <v>3185948</v>
      </c>
    </row>
    <row r="85" spans="1:11" x14ac:dyDescent="0.25">
      <c r="A85" s="2">
        <f>IF(FUENTE!F78&gt;0,FUENTE!F78,0)</f>
        <v>0</v>
      </c>
      <c r="B85" s="2" t="str">
        <f>IF(AND(A85=0,A84&gt;10000),"SUMA",IF(A85&gt;10000,FUENTE!$G78,IF(AND(A83&gt;10000,A83&lt;20000,A84=0),"HORTALIZAS",IF(AND(A83&gt;20000,A83&lt;30000,A84=0),"PAPAS",""))))</f>
        <v>HORTALIZAS</v>
      </c>
      <c r="C85" s="3" t="str">
        <f>IF($A85&gt;10000,FUENTE!H78,IF($B85="SUMA",FUENTE!I78,""))</f>
        <v/>
      </c>
      <c r="D85" s="3" t="str">
        <f>IF($A85&gt;10000,FUENTE!J78,IF($B85="SUMA",FUENTE!K78,""))</f>
        <v/>
      </c>
      <c r="E85" s="3" t="str">
        <f>IF($A85&gt;10000,FUENTE!L78,IF($B85="SUMA",FUENTE!M78,""))</f>
        <v/>
      </c>
      <c r="F85" s="3" t="str">
        <f>IF($A85&gt;10000,FUENTE!N78,IF($B85="SUMA",FUENTE!O78,""))</f>
        <v/>
      </c>
      <c r="G85" s="3" t="str">
        <f>IF($A85&gt;10000,FUENTE!P78,IF($B85="SUMA",FUENTE!Q78,""))</f>
        <v/>
      </c>
      <c r="H85" s="3" t="str">
        <f>IF($A85&gt;10000,FUENTE!R78,IF($B85="SUMA",FUENTE!S78,""))</f>
        <v/>
      </c>
      <c r="I85" s="3" t="str">
        <f>IF($A85&gt;10000,FUENTE!T78,IF($B85="SUMA",FUENTE!U78,""))</f>
        <v/>
      </c>
      <c r="J85" s="3" t="str">
        <f>IF($A85&gt;10000,FUENTE!V78,IF($B85="SUMA",FUENTE!W78,""))</f>
        <v/>
      </c>
      <c r="K85" s="3" t="str">
        <f>IF($A85&gt;10000,FUENTE!X78,IF($B85="SUMA",FUENTE!Y78,""))</f>
        <v/>
      </c>
    </row>
    <row r="86" spans="1:11" x14ac:dyDescent="0.25">
      <c r="A86" s="2">
        <f>IF(FUENTE!F79&gt;0,FUENTE!F79,0)</f>
        <v>20100</v>
      </c>
      <c r="B86" s="2" t="str">
        <f>IF(AND(A86=0,A85&gt;10000),"SUMA",IF(A86&gt;10000,FUENTE!$G79,IF(AND(A84&gt;10000,A84&lt;20000,A85=0),"HORTALIZAS",IF(AND(A84&gt;20000,A84&lt;30000,A85=0),"PAPAS",""))))</f>
        <v>ACELGAS</v>
      </c>
      <c r="C86" s="3">
        <f>IF($A86&gt;10000,FUENTE!H79,IF($B86="SUMA",FUENTE!I79,""))</f>
        <v>0</v>
      </c>
      <c r="D86" s="3">
        <f>IF($A86&gt;10000,FUENTE!J79,IF($B86="SUMA",FUENTE!K79,""))</f>
        <v>614</v>
      </c>
      <c r="E86" s="3">
        <f>IF($A86&gt;10000,FUENTE!L79,IF($B86="SUMA",FUENTE!M79,""))</f>
        <v>614</v>
      </c>
      <c r="F86" s="3">
        <f>IF($A86&gt;10000,FUENTE!N79,IF($B86="SUMA",FUENTE!O79,""))</f>
        <v>0</v>
      </c>
      <c r="G86" s="3">
        <f>IF($A86&gt;10000,FUENTE!P79,IF($B86="SUMA",FUENTE!Q79,""))</f>
        <v>1823</v>
      </c>
      <c r="H86" s="3">
        <f>IF($A86&gt;10000,FUENTE!R79,IF($B86="SUMA",FUENTE!S79,""))</f>
        <v>1823</v>
      </c>
      <c r="I86" s="3">
        <f>IF($A86&gt;10000,FUENTE!T79,IF($B86="SUMA",FUENTE!U79,""))</f>
        <v>0</v>
      </c>
      <c r="J86" s="3">
        <f>IF($A86&gt;10000,FUENTE!V79,IF($B86="SUMA",FUENTE!W79,""))</f>
        <v>2437</v>
      </c>
      <c r="K86" s="3">
        <f>IF($A86&gt;10000,FUENTE!X79,IF($B86="SUMA",FUENTE!Y79,""))</f>
        <v>2437</v>
      </c>
    </row>
    <row r="87" spans="1:11" x14ac:dyDescent="0.25">
      <c r="A87" s="2">
        <f>IF(FUENTE!F80&gt;0,FUENTE!F80,0)</f>
        <v>20200</v>
      </c>
      <c r="B87" s="2" t="str">
        <f>IF(AND(A87=0,A86&gt;10000),"SUMA",IF(A87&gt;10000,FUENTE!$G80,IF(AND(A85&gt;10000,A85&lt;20000,A86=0),"HORTALIZAS",IF(AND(A85&gt;20000,A85&lt;30000,A86=0),"PAPAS",""))))</f>
        <v>AJOS PAIS</v>
      </c>
      <c r="C87" s="3">
        <f>IF($A87&gt;10000,FUENTE!H80,IF($B87="SUMA",FUENTE!I80,""))</f>
        <v>28</v>
      </c>
      <c r="D87" s="3">
        <f>IF($A87&gt;10000,FUENTE!J80,IF($B87="SUMA",FUENTE!K80,""))</f>
        <v>300</v>
      </c>
      <c r="E87" s="3">
        <f>IF($A87&gt;10000,FUENTE!L80,IF($B87="SUMA",FUENTE!M80,""))</f>
        <v>328</v>
      </c>
      <c r="F87" s="3">
        <f>IF($A87&gt;10000,FUENTE!N80,IF($B87="SUMA",FUENTE!O80,""))</f>
        <v>0</v>
      </c>
      <c r="G87" s="3">
        <f>IF($A87&gt;10000,FUENTE!P80,IF($B87="SUMA",FUENTE!Q80,""))</f>
        <v>115</v>
      </c>
      <c r="H87" s="3">
        <f>IF($A87&gt;10000,FUENTE!R80,IF($B87="SUMA",FUENTE!S80,""))</f>
        <v>115</v>
      </c>
      <c r="I87" s="3">
        <f>IF($A87&gt;10000,FUENTE!T80,IF($B87="SUMA",FUENTE!U80,""))</f>
        <v>28</v>
      </c>
      <c r="J87" s="3">
        <f>IF($A87&gt;10000,FUENTE!V80,IF($B87="SUMA",FUENTE!W80,""))</f>
        <v>415</v>
      </c>
      <c r="K87" s="3">
        <f>IF($A87&gt;10000,FUENTE!X80,IF($B87="SUMA",FUENTE!Y80,""))</f>
        <v>443</v>
      </c>
    </row>
    <row r="88" spans="1:11" x14ac:dyDescent="0.25">
      <c r="A88" s="2">
        <f>IF(FUENTE!F81&gt;0,FUENTE!F81,0)</f>
        <v>20206</v>
      </c>
      <c r="B88" s="2" t="str">
        <f>IF(AND(A88=0,A87&gt;10000),"SUMA",IF(A88&gt;10000,FUENTE!$G81,IF(AND(A86&gt;10000,A86&lt;20000,A87=0),"HORTALIZAS",IF(AND(A86&gt;20000,A86&lt;30000,A87=0),"PAPAS",""))))</f>
        <v>AJOS</v>
      </c>
      <c r="C88" s="3">
        <f>IF($A88&gt;10000,FUENTE!H81,IF($B88="SUMA",FUENTE!I81,""))</f>
        <v>68615</v>
      </c>
      <c r="D88" s="3">
        <f>IF($A88&gt;10000,FUENTE!J81,IF($B88="SUMA",FUENTE!K81,""))</f>
        <v>500</v>
      </c>
      <c r="E88" s="3">
        <f>IF($A88&gt;10000,FUENTE!L81,IF($B88="SUMA",FUENTE!M81,""))</f>
        <v>69115</v>
      </c>
      <c r="F88" s="3">
        <f>IF($A88&gt;10000,FUENTE!N81,IF($B88="SUMA",FUENTE!O81,""))</f>
        <v>0</v>
      </c>
      <c r="G88" s="3">
        <f>IF($A88&gt;10000,FUENTE!P81,IF($B88="SUMA",FUENTE!Q81,""))</f>
        <v>0</v>
      </c>
      <c r="H88" s="3">
        <f>IF($A88&gt;10000,FUENTE!R81,IF($B88="SUMA",FUENTE!S81,""))</f>
        <v>0</v>
      </c>
      <c r="I88" s="3">
        <f>IF($A88&gt;10000,FUENTE!T81,IF($B88="SUMA",FUENTE!U81,""))</f>
        <v>68615</v>
      </c>
      <c r="J88" s="3">
        <f>IF($A88&gt;10000,FUENTE!V81,IF($B88="SUMA",FUENTE!W81,""))</f>
        <v>500</v>
      </c>
      <c r="K88" s="3">
        <f>IF($A88&gt;10000,FUENTE!X81,IF($B88="SUMA",FUENTE!Y81,""))</f>
        <v>69115</v>
      </c>
    </row>
    <row r="89" spans="1:11" x14ac:dyDescent="0.25">
      <c r="A89" s="2">
        <f>IF(FUENTE!F82&gt;0,FUENTE!F82,0)</f>
        <v>20221</v>
      </c>
      <c r="B89" s="2" t="str">
        <f>IF(AND(A89=0,A88&gt;10000),"SUMA",IF(A89&gt;10000,FUENTE!$G82,IF(AND(A87&gt;10000,A87&lt;20000,A88=0),"HORTALIZAS",IF(AND(A87&gt;20000,A87&lt;30000,A88=0),"PAPAS",""))))</f>
        <v>ALBAHACA</v>
      </c>
      <c r="C89" s="3">
        <f>IF($A89&gt;10000,FUENTE!H82,IF($B89="SUMA",FUENTE!I82,""))</f>
        <v>0</v>
      </c>
      <c r="D89" s="3">
        <f>IF($A89&gt;10000,FUENTE!J82,IF($B89="SUMA",FUENTE!K82,""))</f>
        <v>2005</v>
      </c>
      <c r="E89" s="3">
        <f>IF($A89&gt;10000,FUENTE!L82,IF($B89="SUMA",FUENTE!M82,""))</f>
        <v>2005</v>
      </c>
      <c r="F89" s="3">
        <f>IF($A89&gt;10000,FUENTE!N82,IF($B89="SUMA",FUENTE!O82,""))</f>
        <v>0</v>
      </c>
      <c r="G89" s="3">
        <f>IF($A89&gt;10000,FUENTE!P82,IF($B89="SUMA",FUENTE!Q82,""))</f>
        <v>1035</v>
      </c>
      <c r="H89" s="3">
        <f>IF($A89&gt;10000,FUENTE!R82,IF($B89="SUMA",FUENTE!S82,""))</f>
        <v>1035</v>
      </c>
      <c r="I89" s="3">
        <f>IF($A89&gt;10000,FUENTE!T82,IF($B89="SUMA",FUENTE!U82,""))</f>
        <v>0</v>
      </c>
      <c r="J89" s="3">
        <f>IF($A89&gt;10000,FUENTE!V82,IF($B89="SUMA",FUENTE!W82,""))</f>
        <v>3040</v>
      </c>
      <c r="K89" s="3">
        <f>IF($A89&gt;10000,FUENTE!X82,IF($B89="SUMA",FUENTE!Y82,""))</f>
        <v>3040</v>
      </c>
    </row>
    <row r="90" spans="1:11" x14ac:dyDescent="0.25">
      <c r="A90" s="2">
        <f>IF(FUENTE!F83&gt;0,FUENTE!F83,0)</f>
        <v>20300</v>
      </c>
      <c r="B90" s="2" t="str">
        <f>IF(AND(A90=0,A89&gt;10000),"SUMA",IF(A90&gt;10000,FUENTE!$G83,IF(AND(A88&gt;10000,A88&lt;20000,A89=0),"HORTALIZAS",IF(AND(A88&gt;20000,A88&lt;30000,A89=0),"PAPAS",""))))</f>
        <v>ALCACHOFAS</v>
      </c>
      <c r="C90" s="3">
        <f>IF($A90&gt;10000,FUENTE!H83,IF($B90="SUMA",FUENTE!I83,""))</f>
        <v>2553</v>
      </c>
      <c r="D90" s="3">
        <f>IF($A90&gt;10000,FUENTE!J83,IF($B90="SUMA",FUENTE!K83,""))</f>
        <v>0</v>
      </c>
      <c r="E90" s="3">
        <f>IF($A90&gt;10000,FUENTE!L83,IF($B90="SUMA",FUENTE!M83,""))</f>
        <v>2553</v>
      </c>
      <c r="F90" s="3">
        <f>IF($A90&gt;10000,FUENTE!N83,IF($B90="SUMA",FUENTE!O83,""))</f>
        <v>0</v>
      </c>
      <c r="G90" s="3">
        <f>IF($A90&gt;10000,FUENTE!P83,IF($B90="SUMA",FUENTE!Q83,""))</f>
        <v>12</v>
      </c>
      <c r="H90" s="3">
        <f>IF($A90&gt;10000,FUENTE!R83,IF($B90="SUMA",FUENTE!S83,""))</f>
        <v>12</v>
      </c>
      <c r="I90" s="3">
        <f>IF($A90&gt;10000,FUENTE!T83,IF($B90="SUMA",FUENTE!U83,""))</f>
        <v>2553</v>
      </c>
      <c r="J90" s="3">
        <f>IF($A90&gt;10000,FUENTE!V83,IF($B90="SUMA",FUENTE!W83,""))</f>
        <v>12</v>
      </c>
      <c r="K90" s="3">
        <f>IF($A90&gt;10000,FUENTE!X83,IF($B90="SUMA",FUENTE!Y83,""))</f>
        <v>2565</v>
      </c>
    </row>
    <row r="91" spans="1:11" x14ac:dyDescent="0.25">
      <c r="A91" s="2">
        <f>IF(FUENTE!F84&gt;0,FUENTE!F84,0)</f>
        <v>20500</v>
      </c>
      <c r="B91" s="2" t="str">
        <f>IF(AND(A91=0,A90&gt;10000),"SUMA",IF(A91&gt;10000,FUENTE!$G84,IF(AND(A89&gt;10000,A89&lt;20000,A90=0),"HORTALIZAS",IF(AND(A89&gt;20000,A89&lt;30000,A90=0),"PAPAS",""))))</f>
        <v>APIO</v>
      </c>
      <c r="C91" s="3">
        <f>IF($A91&gt;10000,FUENTE!H84,IF($B91="SUMA",FUENTE!I84,""))</f>
        <v>50938</v>
      </c>
      <c r="D91" s="3">
        <f>IF($A91&gt;10000,FUENTE!J84,IF($B91="SUMA",FUENTE!K84,""))</f>
        <v>822</v>
      </c>
      <c r="E91" s="3">
        <f>IF($A91&gt;10000,FUENTE!L84,IF($B91="SUMA",FUENTE!M84,""))</f>
        <v>51760</v>
      </c>
      <c r="F91" s="3">
        <f>IF($A91&gt;10000,FUENTE!N84,IF($B91="SUMA",FUENTE!O84,""))</f>
        <v>0</v>
      </c>
      <c r="G91" s="3">
        <f>IF($A91&gt;10000,FUENTE!P84,IF($B91="SUMA",FUENTE!Q84,""))</f>
        <v>894</v>
      </c>
      <c r="H91" s="3">
        <f>IF($A91&gt;10000,FUENTE!R84,IF($B91="SUMA",FUENTE!S84,""))</f>
        <v>894</v>
      </c>
      <c r="I91" s="3">
        <f>IF($A91&gt;10000,FUENTE!T84,IF($B91="SUMA",FUENTE!U84,""))</f>
        <v>50938</v>
      </c>
      <c r="J91" s="3">
        <f>IF($A91&gt;10000,FUENTE!V84,IF($B91="SUMA",FUENTE!W84,""))</f>
        <v>1716</v>
      </c>
      <c r="K91" s="3">
        <f>IF($A91&gt;10000,FUENTE!X84,IF($B91="SUMA",FUENTE!Y84,""))</f>
        <v>52654</v>
      </c>
    </row>
    <row r="92" spans="1:11" x14ac:dyDescent="0.25">
      <c r="A92" s="2">
        <f>IF(FUENTE!F85&gt;0,FUENTE!F85,0)</f>
        <v>20601</v>
      </c>
      <c r="B92" s="2" t="str">
        <f>IF(AND(A92=0,A91&gt;10000),"SUMA",IF(A92&gt;10000,FUENTE!$G85,IF(AND(A90&gt;10000,A90&lt;20000,A91=0),"HORTALIZAS",IF(AND(A90&gt;20000,A90&lt;30000,A91=0),"PAPAS",""))))</f>
        <v>BERENJENAS MORADAS</v>
      </c>
      <c r="C92" s="3">
        <f>IF($A92&gt;10000,FUENTE!H85,IF($B92="SUMA",FUENTE!I85,""))</f>
        <v>9046</v>
      </c>
      <c r="D92" s="3">
        <f>IF($A92&gt;10000,FUENTE!J85,IF($B92="SUMA",FUENTE!K85,""))</f>
        <v>8949</v>
      </c>
      <c r="E92" s="3">
        <f>IF($A92&gt;10000,FUENTE!L85,IF($B92="SUMA",FUENTE!M85,""))</f>
        <v>17995</v>
      </c>
      <c r="F92" s="3">
        <f>IF($A92&gt;10000,FUENTE!N85,IF($B92="SUMA",FUENTE!O85,""))</f>
        <v>0</v>
      </c>
      <c r="G92" s="3">
        <f>IF($A92&gt;10000,FUENTE!P85,IF($B92="SUMA",FUENTE!Q85,""))</f>
        <v>41413</v>
      </c>
      <c r="H92" s="3">
        <f>IF($A92&gt;10000,FUENTE!R85,IF($B92="SUMA",FUENTE!S85,""))</f>
        <v>41413</v>
      </c>
      <c r="I92" s="3">
        <f>IF($A92&gt;10000,FUENTE!T85,IF($B92="SUMA",FUENTE!U85,""))</f>
        <v>9046</v>
      </c>
      <c r="J92" s="3">
        <f>IF($A92&gt;10000,FUENTE!V85,IF($B92="SUMA",FUENTE!W85,""))</f>
        <v>50362</v>
      </c>
      <c r="K92" s="3">
        <f>IF($A92&gt;10000,FUENTE!X85,IF($B92="SUMA",FUENTE!Y85,""))</f>
        <v>59408</v>
      </c>
    </row>
    <row r="93" spans="1:11" x14ac:dyDescent="0.25">
      <c r="A93" s="2">
        <f>IF(FUENTE!F86&gt;0,FUENTE!F86,0)</f>
        <v>20800</v>
      </c>
      <c r="B93" s="2" t="str">
        <f>IF(AND(A93=0,A92&gt;10000),"SUMA",IF(A93&gt;10000,FUENTE!$G86,IF(AND(A91&gt;10000,A91&lt;20000,A92=0),"HORTALIZAS",IF(AND(A91&gt;20000,A91&lt;30000,A92=0),"PAPAS",""))))</f>
        <v>BUBANGOS</v>
      </c>
      <c r="C93" s="3">
        <f>IF($A93&gt;10000,FUENTE!H86,IF($B93="SUMA",FUENTE!I86,""))</f>
        <v>0</v>
      </c>
      <c r="D93" s="3">
        <f>IF($A93&gt;10000,FUENTE!J86,IF($B93="SUMA",FUENTE!K86,""))</f>
        <v>10</v>
      </c>
      <c r="E93" s="3">
        <f>IF($A93&gt;10000,FUENTE!L86,IF($B93="SUMA",FUENTE!M86,""))</f>
        <v>10</v>
      </c>
      <c r="F93" s="3">
        <f>IF($A93&gt;10000,FUENTE!N86,IF($B93="SUMA",FUENTE!O86,""))</f>
        <v>0</v>
      </c>
      <c r="G93" s="3">
        <f>IF($A93&gt;10000,FUENTE!P86,IF($B93="SUMA",FUENTE!Q86,""))</f>
        <v>5186</v>
      </c>
      <c r="H93" s="3">
        <f>IF($A93&gt;10000,FUENTE!R86,IF($B93="SUMA",FUENTE!S86,""))</f>
        <v>5186</v>
      </c>
      <c r="I93" s="3">
        <f>IF($A93&gt;10000,FUENTE!T86,IF($B93="SUMA",FUENTE!U86,""))</f>
        <v>0</v>
      </c>
      <c r="J93" s="3">
        <f>IF($A93&gt;10000,FUENTE!V86,IF($B93="SUMA",FUENTE!W86,""))</f>
        <v>5196</v>
      </c>
      <c r="K93" s="3">
        <f>IF($A93&gt;10000,FUENTE!X86,IF($B93="SUMA",FUENTE!Y86,""))</f>
        <v>5196</v>
      </c>
    </row>
    <row r="94" spans="1:11" x14ac:dyDescent="0.25">
      <c r="A94" s="2">
        <f>IF(FUENTE!F87&gt;0,FUENTE!F87,0)</f>
        <v>20801</v>
      </c>
      <c r="B94" s="2" t="str">
        <f>IF(AND(A94=0,A93&gt;10000),"SUMA",IF(A94&gt;10000,FUENTE!$G87,IF(AND(A92&gt;10000,A92&lt;20000,A93=0),"HORTALIZAS",IF(AND(A92&gt;20000,A92&lt;30000,A93=0),"PAPAS",""))))</f>
        <v>CALABACINES</v>
      </c>
      <c r="C94" s="3">
        <f>IF($A94&gt;10000,FUENTE!H87,IF($B94="SUMA",FUENTE!I87,""))</f>
        <v>16520</v>
      </c>
      <c r="D94" s="3">
        <f>IF($A94&gt;10000,FUENTE!J87,IF($B94="SUMA",FUENTE!K87,""))</f>
        <v>19860</v>
      </c>
      <c r="E94" s="3">
        <f>IF($A94&gt;10000,FUENTE!L87,IF($B94="SUMA",FUENTE!M87,""))</f>
        <v>36380</v>
      </c>
      <c r="F94" s="3">
        <f>IF($A94&gt;10000,FUENTE!N87,IF($B94="SUMA",FUENTE!O87,""))</f>
        <v>0</v>
      </c>
      <c r="G94" s="3">
        <f>IF($A94&gt;10000,FUENTE!P87,IF($B94="SUMA",FUENTE!Q87,""))</f>
        <v>184960</v>
      </c>
      <c r="H94" s="3">
        <f>IF($A94&gt;10000,FUENTE!R87,IF($B94="SUMA",FUENTE!S87,""))</f>
        <v>184960</v>
      </c>
      <c r="I94" s="3">
        <f>IF($A94&gt;10000,FUENTE!T87,IF($B94="SUMA",FUENTE!U87,""))</f>
        <v>16520</v>
      </c>
      <c r="J94" s="3">
        <f>IF($A94&gt;10000,FUENTE!V87,IF($B94="SUMA",FUENTE!W87,""))</f>
        <v>204820</v>
      </c>
      <c r="K94" s="3">
        <f>IF($A94&gt;10000,FUENTE!X87,IF($B94="SUMA",FUENTE!Y87,""))</f>
        <v>221340</v>
      </c>
    </row>
    <row r="95" spans="1:11" x14ac:dyDescent="0.25">
      <c r="A95" s="2">
        <f>IF(FUENTE!F88&gt;0,FUENTE!F88,0)</f>
        <v>20803</v>
      </c>
      <c r="B95" s="2" t="str">
        <f>IF(AND(A95=0,A94&gt;10000),"SUMA",IF(A95&gt;10000,FUENTE!$G88,IF(AND(A93&gt;10000,A93&lt;20000,A94=0),"HORTALIZAS",IF(AND(A93&gt;20000,A93&lt;30000,A94=0),"PAPAS",""))))</f>
        <v>CALABACINES REDONDOS</v>
      </c>
      <c r="C95" s="3">
        <f>IF($A95&gt;10000,FUENTE!H88,IF($B95="SUMA",FUENTE!I88,""))</f>
        <v>0</v>
      </c>
      <c r="D95" s="3">
        <f>IF($A95&gt;10000,FUENTE!J88,IF($B95="SUMA",FUENTE!K88,""))</f>
        <v>1248</v>
      </c>
      <c r="E95" s="3">
        <f>IF($A95&gt;10000,FUENTE!L88,IF($B95="SUMA",FUENTE!M88,""))</f>
        <v>1248</v>
      </c>
      <c r="F95" s="3">
        <f>IF($A95&gt;10000,FUENTE!N88,IF($B95="SUMA",FUENTE!O88,""))</f>
        <v>0</v>
      </c>
      <c r="G95" s="3">
        <f>IF($A95&gt;10000,FUENTE!P88,IF($B95="SUMA",FUENTE!Q88,""))</f>
        <v>9717</v>
      </c>
      <c r="H95" s="3">
        <f>IF($A95&gt;10000,FUENTE!R88,IF($B95="SUMA",FUENTE!S88,""))</f>
        <v>9717</v>
      </c>
      <c r="I95" s="3">
        <f>IF($A95&gt;10000,FUENTE!T88,IF($B95="SUMA",FUENTE!U88,""))</f>
        <v>0</v>
      </c>
      <c r="J95" s="3">
        <f>IF($A95&gt;10000,FUENTE!V88,IF($B95="SUMA",FUENTE!W88,""))</f>
        <v>10965</v>
      </c>
      <c r="K95" s="3">
        <f>IF($A95&gt;10000,FUENTE!X88,IF($B95="SUMA",FUENTE!Y88,""))</f>
        <v>10965</v>
      </c>
    </row>
    <row r="96" spans="1:11" x14ac:dyDescent="0.25">
      <c r="A96" s="2">
        <f>IF(FUENTE!F89&gt;0,FUENTE!F89,0)</f>
        <v>20805</v>
      </c>
      <c r="B96" s="2" t="str">
        <f>IF(AND(A96=0,A95&gt;10000),"SUMA",IF(A96&gt;10000,FUENTE!$G89,IF(AND(A94&gt;10000,A94&lt;20000,A95=0),"HORTALIZAS",IF(AND(A94&gt;20000,A94&lt;30000,A95=0),"PAPAS",""))))</f>
        <v>CALABACINES ZUCCHINI</v>
      </c>
      <c r="C96" s="3">
        <f>IF($A96&gt;10000,FUENTE!H89,IF($B96="SUMA",FUENTE!I89,""))</f>
        <v>35432</v>
      </c>
      <c r="D96" s="3">
        <f>IF($A96&gt;10000,FUENTE!J89,IF($B96="SUMA",FUENTE!K89,""))</f>
        <v>2003</v>
      </c>
      <c r="E96" s="3">
        <f>IF($A96&gt;10000,FUENTE!L89,IF($B96="SUMA",FUENTE!M89,""))</f>
        <v>37435</v>
      </c>
      <c r="F96" s="3">
        <f>IF($A96&gt;10000,FUENTE!N89,IF($B96="SUMA",FUENTE!O89,""))</f>
        <v>0</v>
      </c>
      <c r="G96" s="3">
        <f>IF($A96&gt;10000,FUENTE!P89,IF($B96="SUMA",FUENTE!Q89,""))</f>
        <v>16160</v>
      </c>
      <c r="H96" s="3">
        <f>IF($A96&gt;10000,FUENTE!R89,IF($B96="SUMA",FUENTE!S89,""))</f>
        <v>16160</v>
      </c>
      <c r="I96" s="3">
        <f>IF($A96&gt;10000,FUENTE!T89,IF($B96="SUMA",FUENTE!U89,""))</f>
        <v>35432</v>
      </c>
      <c r="J96" s="3">
        <f>IF($A96&gt;10000,FUENTE!V89,IF($B96="SUMA",FUENTE!W89,""))</f>
        <v>18163</v>
      </c>
      <c r="K96" s="3">
        <f>IF($A96&gt;10000,FUENTE!X89,IF($B96="SUMA",FUENTE!Y89,""))</f>
        <v>53595</v>
      </c>
    </row>
    <row r="97" spans="1:11" x14ac:dyDescent="0.25">
      <c r="A97" s="2">
        <f>IF(FUENTE!F90&gt;0,FUENTE!F90,0)</f>
        <v>20900</v>
      </c>
      <c r="B97" s="2" t="str">
        <f>IF(AND(A97=0,A96&gt;10000),"SUMA",IF(A97&gt;10000,FUENTE!$G90,IF(AND(A95&gt;10000,A95&lt;20000,A96=0),"HORTALIZAS",IF(AND(A95&gt;20000,A95&lt;30000,A96=0),"PAPAS",""))))</f>
        <v>CALABAZAS</v>
      </c>
      <c r="C97" s="3">
        <f>IF($A97&gt;10000,FUENTE!H90,IF($B97="SUMA",FUENTE!I90,""))</f>
        <v>177927</v>
      </c>
      <c r="D97" s="3">
        <f>IF($A97&gt;10000,FUENTE!J90,IF($B97="SUMA",FUENTE!K90,""))</f>
        <v>24508</v>
      </c>
      <c r="E97" s="3">
        <f>IF($A97&gt;10000,FUENTE!L90,IF($B97="SUMA",FUENTE!M90,""))</f>
        <v>202435</v>
      </c>
      <c r="F97" s="3">
        <f>IF($A97&gt;10000,FUENTE!N90,IF($B97="SUMA",FUENTE!O90,""))</f>
        <v>0</v>
      </c>
      <c r="G97" s="3">
        <f>IF($A97&gt;10000,FUENTE!P90,IF($B97="SUMA",FUENTE!Q90,""))</f>
        <v>115342</v>
      </c>
      <c r="H97" s="3">
        <f>IF($A97&gt;10000,FUENTE!R90,IF($B97="SUMA",FUENTE!S90,""))</f>
        <v>115342</v>
      </c>
      <c r="I97" s="3">
        <f>IF($A97&gt;10000,FUENTE!T90,IF($B97="SUMA",FUENTE!U90,""))</f>
        <v>177927</v>
      </c>
      <c r="J97" s="3">
        <f>IF($A97&gt;10000,FUENTE!V90,IF($B97="SUMA",FUENTE!W90,""))</f>
        <v>139850</v>
      </c>
      <c r="K97" s="3">
        <f>IF($A97&gt;10000,FUENTE!X90,IF($B97="SUMA",FUENTE!Y90,""))</f>
        <v>317777</v>
      </c>
    </row>
    <row r="98" spans="1:11" x14ac:dyDescent="0.25">
      <c r="A98" s="2">
        <f>IF(FUENTE!F91&gt;0,FUENTE!F91,0)</f>
        <v>21203</v>
      </c>
      <c r="B98" s="2" t="str">
        <f>IF(AND(A98=0,A97&gt;10000),"SUMA",IF(A98&gt;10000,FUENTE!$G91,IF(AND(A96&gt;10000,A96&lt;20000,A97=0),"HORTALIZAS",IF(AND(A96&gt;20000,A96&lt;30000,A97=0),"PAPAS",""))))</f>
        <v>CEBOLLAS CEBOLLETAS</v>
      </c>
      <c r="C98" s="3">
        <f>IF($A98&gt;10000,FUENTE!H91,IF($B98="SUMA",FUENTE!I91,""))</f>
        <v>330</v>
      </c>
      <c r="D98" s="3">
        <f>IF($A98&gt;10000,FUENTE!J91,IF($B98="SUMA",FUENTE!K91,""))</f>
        <v>2116</v>
      </c>
      <c r="E98" s="3">
        <f>IF($A98&gt;10000,FUENTE!L91,IF($B98="SUMA",FUENTE!M91,""))</f>
        <v>2446</v>
      </c>
      <c r="F98" s="3">
        <f>IF($A98&gt;10000,FUENTE!N91,IF($B98="SUMA",FUENTE!O91,""))</f>
        <v>0</v>
      </c>
      <c r="G98" s="3">
        <f>IF($A98&gt;10000,FUENTE!P91,IF($B98="SUMA",FUENTE!Q91,""))</f>
        <v>2879</v>
      </c>
      <c r="H98" s="3">
        <f>IF($A98&gt;10000,FUENTE!R91,IF($B98="SUMA",FUENTE!S91,""))</f>
        <v>2879</v>
      </c>
      <c r="I98" s="3">
        <f>IF($A98&gt;10000,FUENTE!T91,IF($B98="SUMA",FUENTE!U91,""))</f>
        <v>330</v>
      </c>
      <c r="J98" s="3">
        <f>IF($A98&gt;10000,FUENTE!V91,IF($B98="SUMA",FUENTE!W91,""))</f>
        <v>4995</v>
      </c>
      <c r="K98" s="3">
        <f>IF($A98&gt;10000,FUENTE!X91,IF($B98="SUMA",FUENTE!Y91,""))</f>
        <v>5325</v>
      </c>
    </row>
    <row r="99" spans="1:11" x14ac:dyDescent="0.25">
      <c r="A99" s="2">
        <f>IF(FUENTE!F92&gt;0,FUENTE!F92,0)</f>
        <v>21206</v>
      </c>
      <c r="B99" s="2" t="str">
        <f>IF(AND(A99=0,A98&gt;10000),"SUMA",IF(A99&gt;10000,FUENTE!$G92,IF(AND(A97&gt;10000,A97&lt;20000,A98=0),"HORTALIZAS",IF(AND(A97&gt;20000,A97&lt;30000,A98=0),"PAPAS",""))))</f>
        <v>CEBOLLAS BLANCAS</v>
      </c>
      <c r="C99" s="3">
        <f>IF($A99&gt;10000,FUENTE!H92,IF($B99="SUMA",FUENTE!I92,""))</f>
        <v>448994</v>
      </c>
      <c r="D99" s="3">
        <f>IF($A99&gt;10000,FUENTE!J92,IF($B99="SUMA",FUENTE!K92,""))</f>
        <v>6836</v>
      </c>
      <c r="E99" s="3">
        <f>IF($A99&gt;10000,FUENTE!L92,IF($B99="SUMA",FUENTE!M92,""))</f>
        <v>455830</v>
      </c>
      <c r="F99" s="3">
        <f>IF($A99&gt;10000,FUENTE!N92,IF($B99="SUMA",FUENTE!O92,""))</f>
        <v>0</v>
      </c>
      <c r="G99" s="3">
        <f>IF($A99&gt;10000,FUENTE!P92,IF($B99="SUMA",FUENTE!Q92,""))</f>
        <v>18169</v>
      </c>
      <c r="H99" s="3">
        <f>IF($A99&gt;10000,FUENTE!R92,IF($B99="SUMA",FUENTE!S92,""))</f>
        <v>18169</v>
      </c>
      <c r="I99" s="3">
        <f>IF($A99&gt;10000,FUENTE!T92,IF($B99="SUMA",FUENTE!U92,""))</f>
        <v>448994</v>
      </c>
      <c r="J99" s="3">
        <f>IF($A99&gt;10000,FUENTE!V92,IF($B99="SUMA",FUENTE!W92,""))</f>
        <v>25005</v>
      </c>
      <c r="K99" s="3">
        <f>IF($A99&gt;10000,FUENTE!X92,IF($B99="SUMA",FUENTE!Y92,""))</f>
        <v>473999</v>
      </c>
    </row>
    <row r="100" spans="1:11" x14ac:dyDescent="0.25">
      <c r="A100" s="2">
        <f>IF(FUENTE!F93&gt;0,FUENTE!F93,0)</f>
        <v>21211</v>
      </c>
      <c r="B100" s="2" t="str">
        <f>IF(AND(A100=0,A99&gt;10000),"SUMA",IF(A100&gt;10000,FUENTE!$G93,IF(AND(A98&gt;10000,A98&lt;20000,A99=0),"HORTALIZAS",IF(AND(A98&gt;20000,A98&lt;30000,A99=0),"PAPAS",""))))</f>
        <v>CEBOLLAS ROJAS</v>
      </c>
      <c r="C100" s="3">
        <f>IF($A100&gt;10000,FUENTE!H93,IF($B100="SUMA",FUENTE!I93,""))</f>
        <v>86645</v>
      </c>
      <c r="D100" s="3">
        <f>IF($A100&gt;10000,FUENTE!J93,IF($B100="SUMA",FUENTE!K93,""))</f>
        <v>0</v>
      </c>
      <c r="E100" s="3">
        <f>IF($A100&gt;10000,FUENTE!L93,IF($B100="SUMA",FUENTE!M93,""))</f>
        <v>86645</v>
      </c>
      <c r="F100" s="3">
        <f>IF($A100&gt;10000,FUENTE!N93,IF($B100="SUMA",FUENTE!O93,""))</f>
        <v>0</v>
      </c>
      <c r="G100" s="3">
        <f>IF($A100&gt;10000,FUENTE!P93,IF($B100="SUMA",FUENTE!Q93,""))</f>
        <v>0</v>
      </c>
      <c r="H100" s="3">
        <f>IF($A100&gt;10000,FUENTE!R93,IF($B100="SUMA",FUENTE!S93,""))</f>
        <v>0</v>
      </c>
      <c r="I100" s="3">
        <f>IF($A100&gt;10000,FUENTE!T93,IF($B100="SUMA",FUENTE!U93,""))</f>
        <v>86645</v>
      </c>
      <c r="J100" s="3">
        <f>IF($A100&gt;10000,FUENTE!V93,IF($B100="SUMA",FUENTE!W93,""))</f>
        <v>0</v>
      </c>
      <c r="K100" s="3">
        <f>IF($A100&gt;10000,FUENTE!X93,IF($B100="SUMA",FUENTE!Y93,""))</f>
        <v>86645</v>
      </c>
    </row>
    <row r="101" spans="1:11" x14ac:dyDescent="0.25">
      <c r="A101" s="2">
        <f>IF(FUENTE!F94&gt;0,FUENTE!F94,0)</f>
        <v>21213</v>
      </c>
      <c r="B101" s="2" t="str">
        <f>IF(AND(A101=0,A100&gt;10000),"SUMA",IF(A101&gt;10000,FUENTE!$G94,IF(AND(A99&gt;10000,A99&lt;20000,A100=0),"HORTALIZAS",IF(AND(A99&gt;20000,A99&lt;30000,A100=0),"PAPAS",""))))</f>
        <v>CEBOLLINO</v>
      </c>
      <c r="C101" s="3">
        <f>IF($A101&gt;10000,FUENTE!H94,IF($B101="SUMA",FUENTE!I94,""))</f>
        <v>0</v>
      </c>
      <c r="D101" s="3">
        <f>IF($A101&gt;10000,FUENTE!J94,IF($B101="SUMA",FUENTE!K94,""))</f>
        <v>4</v>
      </c>
      <c r="E101" s="3">
        <f>IF($A101&gt;10000,FUENTE!L94,IF($B101="SUMA",FUENTE!M94,""))</f>
        <v>4</v>
      </c>
      <c r="F101" s="3">
        <f>IF($A101&gt;10000,FUENTE!N94,IF($B101="SUMA",FUENTE!O94,""))</f>
        <v>0</v>
      </c>
      <c r="G101" s="3">
        <f>IF($A101&gt;10000,FUENTE!P94,IF($B101="SUMA",FUENTE!Q94,""))</f>
        <v>406</v>
      </c>
      <c r="H101" s="3">
        <f>IF($A101&gt;10000,FUENTE!R94,IF($B101="SUMA",FUENTE!S94,""))</f>
        <v>406</v>
      </c>
      <c r="I101" s="3">
        <f>IF($A101&gt;10000,FUENTE!T94,IF($B101="SUMA",FUENTE!U94,""))</f>
        <v>0</v>
      </c>
      <c r="J101" s="3">
        <f>IF($A101&gt;10000,FUENTE!V94,IF($B101="SUMA",FUENTE!W94,""))</f>
        <v>410</v>
      </c>
      <c r="K101" s="3">
        <f>IF($A101&gt;10000,FUENTE!X94,IF($B101="SUMA",FUENTE!Y94,""))</f>
        <v>410</v>
      </c>
    </row>
    <row r="102" spans="1:11" x14ac:dyDescent="0.25">
      <c r="A102" s="2">
        <f>IF(FUENTE!F95&gt;0,FUENTE!F95,0)</f>
        <v>21301</v>
      </c>
      <c r="B102" s="2" t="str">
        <f>IF(AND(A102=0,A101&gt;10000),"SUMA",IF(A102&gt;10000,FUENTE!$G95,IF(AND(A100&gt;10000,A100&lt;20000,A101=0),"HORTALIZAS",IF(AND(A100&gt;20000,A100&lt;30000,A101=0),"PAPAS",""))))</f>
        <v>COLES REPOLLO</v>
      </c>
      <c r="C102" s="3">
        <f>IF($A102&gt;10000,FUENTE!H95,IF($B102="SUMA",FUENTE!I95,""))</f>
        <v>3875</v>
      </c>
      <c r="D102" s="3">
        <f>IF($A102&gt;10000,FUENTE!J95,IF($B102="SUMA",FUENTE!K95,""))</f>
        <v>25641</v>
      </c>
      <c r="E102" s="3">
        <f>IF($A102&gt;10000,FUENTE!L95,IF($B102="SUMA",FUENTE!M95,""))</f>
        <v>29516</v>
      </c>
      <c r="F102" s="3">
        <f>IF($A102&gt;10000,FUENTE!N95,IF($B102="SUMA",FUENTE!O95,""))</f>
        <v>0</v>
      </c>
      <c r="G102" s="3">
        <f>IF($A102&gt;10000,FUENTE!P95,IF($B102="SUMA",FUENTE!Q95,""))</f>
        <v>71849</v>
      </c>
      <c r="H102" s="3">
        <f>IF($A102&gt;10000,FUENTE!R95,IF($B102="SUMA",FUENTE!S95,""))</f>
        <v>71849</v>
      </c>
      <c r="I102" s="3">
        <f>IF($A102&gt;10000,FUENTE!T95,IF($B102="SUMA",FUENTE!U95,""))</f>
        <v>3875</v>
      </c>
      <c r="J102" s="3">
        <f>IF($A102&gt;10000,FUENTE!V95,IF($B102="SUMA",FUENTE!W95,""))</f>
        <v>97490</v>
      </c>
      <c r="K102" s="3">
        <f>IF($A102&gt;10000,FUENTE!X95,IF($B102="SUMA",FUENTE!Y95,""))</f>
        <v>101365</v>
      </c>
    </row>
    <row r="103" spans="1:11" x14ac:dyDescent="0.25">
      <c r="A103" s="2">
        <f>IF(FUENTE!F96&gt;0,FUENTE!F96,0)</f>
        <v>21305</v>
      </c>
      <c r="B103" s="2" t="str">
        <f>IF(AND(A103=0,A102&gt;10000),"SUMA",IF(A103&gt;10000,FUENTE!$G96,IF(AND(A101&gt;10000,A101&lt;20000,A102=0),"HORTALIZAS",IF(AND(A101&gt;20000,A101&lt;30000,A102=0),"PAPAS",""))))</f>
        <v xml:space="preserve">COLES LOMBARDAS               </v>
      </c>
      <c r="C103" s="3">
        <f>IF($A103&gt;10000,FUENTE!H96,IF($B103="SUMA",FUENTE!I96,""))</f>
        <v>1200</v>
      </c>
      <c r="D103" s="3">
        <f>IF($A103&gt;10000,FUENTE!J96,IF($B103="SUMA",FUENTE!K96,""))</f>
        <v>4363</v>
      </c>
      <c r="E103" s="3">
        <f>IF($A103&gt;10000,FUENTE!L96,IF($B103="SUMA",FUENTE!M96,""))</f>
        <v>5563</v>
      </c>
      <c r="F103" s="3">
        <f>IF($A103&gt;10000,FUENTE!N96,IF($B103="SUMA",FUENTE!O96,""))</f>
        <v>0</v>
      </c>
      <c r="G103" s="3">
        <f>IF($A103&gt;10000,FUENTE!P96,IF($B103="SUMA",FUENTE!Q96,""))</f>
        <v>5140</v>
      </c>
      <c r="H103" s="3">
        <f>IF($A103&gt;10000,FUENTE!R96,IF($B103="SUMA",FUENTE!S96,""))</f>
        <v>5140</v>
      </c>
      <c r="I103" s="3">
        <f>IF($A103&gt;10000,FUENTE!T96,IF($B103="SUMA",FUENTE!U96,""))</f>
        <v>1200</v>
      </c>
      <c r="J103" s="3">
        <f>IF($A103&gt;10000,FUENTE!V96,IF($B103="SUMA",FUENTE!W96,""))</f>
        <v>9503</v>
      </c>
      <c r="K103" s="3">
        <f>IF($A103&gt;10000,FUENTE!X96,IF($B103="SUMA",FUENTE!Y96,""))</f>
        <v>10703</v>
      </c>
    </row>
    <row r="104" spans="1:11" x14ac:dyDescent="0.25">
      <c r="A104" s="2">
        <f>IF(FUENTE!F97&gt;0,FUENTE!F97,0)</f>
        <v>21309</v>
      </c>
      <c r="B104" s="2" t="str">
        <f>IF(AND(A104=0,A103&gt;10000),"SUMA",IF(A104&gt;10000,FUENTE!$G97,IF(AND(A102&gt;10000,A102&lt;20000,A103=0),"HORTALIZAS",IF(AND(A102&gt;20000,A102&lt;30000,A103=0),"PAPAS",""))))</f>
        <v xml:space="preserve">COL CHINA                     </v>
      </c>
      <c r="C104" s="3">
        <f>IF($A104&gt;10000,FUENTE!H97,IF($B104="SUMA",FUENTE!I97,""))</f>
        <v>0</v>
      </c>
      <c r="D104" s="3">
        <f>IF($A104&gt;10000,FUENTE!J97,IF($B104="SUMA",FUENTE!K97,""))</f>
        <v>30</v>
      </c>
      <c r="E104" s="3">
        <f>IF($A104&gt;10000,FUENTE!L97,IF($B104="SUMA",FUENTE!M97,""))</f>
        <v>30</v>
      </c>
      <c r="F104" s="3">
        <f>IF($A104&gt;10000,FUENTE!N97,IF($B104="SUMA",FUENTE!O97,""))</f>
        <v>0</v>
      </c>
      <c r="G104" s="3">
        <f>IF($A104&gt;10000,FUENTE!P97,IF($B104="SUMA",FUENTE!Q97,""))</f>
        <v>590</v>
      </c>
      <c r="H104" s="3">
        <f>IF($A104&gt;10000,FUENTE!R97,IF($B104="SUMA",FUENTE!S97,""))</f>
        <v>590</v>
      </c>
      <c r="I104" s="3">
        <f>IF($A104&gt;10000,FUENTE!T97,IF($B104="SUMA",FUENTE!U97,""))</f>
        <v>0</v>
      </c>
      <c r="J104" s="3">
        <f>IF($A104&gt;10000,FUENTE!V97,IF($B104="SUMA",FUENTE!W97,""))</f>
        <v>620</v>
      </c>
      <c r="K104" s="3">
        <f>IF($A104&gt;10000,FUENTE!X97,IF($B104="SUMA",FUENTE!Y97,""))</f>
        <v>620</v>
      </c>
    </row>
    <row r="105" spans="1:11" x14ac:dyDescent="0.25">
      <c r="A105" s="2">
        <f>IF(FUENTE!F98&gt;0,FUENTE!F98,0)</f>
        <v>21400</v>
      </c>
      <c r="B105" s="2" t="str">
        <f>IF(AND(A105=0,A104&gt;10000),"SUMA",IF(A105&gt;10000,FUENTE!$G98,IF(AND(A103&gt;10000,A103&lt;20000,A104=0),"HORTALIZAS",IF(AND(A103&gt;20000,A103&lt;30000,A104=0),"PAPAS",""))))</f>
        <v>COLIFLOR</v>
      </c>
      <c r="C105" s="3">
        <f>IF($A105&gt;10000,FUENTE!H98,IF($B105="SUMA",FUENTE!I98,""))</f>
        <v>220</v>
      </c>
      <c r="D105" s="3">
        <f>IF($A105&gt;10000,FUENTE!J98,IF($B105="SUMA",FUENTE!K98,""))</f>
        <v>2819</v>
      </c>
      <c r="E105" s="3">
        <f>IF($A105&gt;10000,FUENTE!L98,IF($B105="SUMA",FUENTE!M98,""))</f>
        <v>3039</v>
      </c>
      <c r="F105" s="3">
        <f>IF($A105&gt;10000,FUENTE!N98,IF($B105="SUMA",FUENTE!O98,""))</f>
        <v>0</v>
      </c>
      <c r="G105" s="3">
        <f>IF($A105&gt;10000,FUENTE!P98,IF($B105="SUMA",FUENTE!Q98,""))</f>
        <v>22161</v>
      </c>
      <c r="H105" s="3">
        <f>IF($A105&gt;10000,FUENTE!R98,IF($B105="SUMA",FUENTE!S98,""))</f>
        <v>22161</v>
      </c>
      <c r="I105" s="3">
        <f>IF($A105&gt;10000,FUENTE!T98,IF($B105="SUMA",FUENTE!U98,""))</f>
        <v>220</v>
      </c>
      <c r="J105" s="3">
        <f>IF($A105&gt;10000,FUENTE!V98,IF($B105="SUMA",FUENTE!W98,""))</f>
        <v>24980</v>
      </c>
      <c r="K105" s="3">
        <f>IF($A105&gt;10000,FUENTE!X98,IF($B105="SUMA",FUENTE!Y98,""))</f>
        <v>25200</v>
      </c>
    </row>
    <row r="106" spans="1:11" x14ac:dyDescent="0.25">
      <c r="A106" s="2">
        <f>IF(FUENTE!F99&gt;0,FUENTE!F99,0)</f>
        <v>21500</v>
      </c>
      <c r="B106" s="2" t="str">
        <f>IF(AND(A106=0,A105&gt;10000),"SUMA",IF(A106&gt;10000,FUENTE!$G99,IF(AND(A104&gt;10000,A104&lt;20000,A105=0),"HORTALIZAS",IF(AND(A104&gt;20000,A104&lt;30000,A105=0),"PAPAS",""))))</f>
        <v>CHAMPIÑON</v>
      </c>
      <c r="C106" s="3">
        <f>IF($A106&gt;10000,FUENTE!H99,IF($B106="SUMA",FUENTE!I99,""))</f>
        <v>107594</v>
      </c>
      <c r="D106" s="3">
        <f>IF($A106&gt;10000,FUENTE!J99,IF($B106="SUMA",FUENTE!K99,""))</f>
        <v>0</v>
      </c>
      <c r="E106" s="3">
        <f>IF($A106&gt;10000,FUENTE!L99,IF($B106="SUMA",FUENTE!M99,""))</f>
        <v>107594</v>
      </c>
      <c r="F106" s="3">
        <f>IF($A106&gt;10000,FUENTE!N99,IF($B106="SUMA",FUENTE!O99,""))</f>
        <v>0</v>
      </c>
      <c r="G106" s="3">
        <f>IF($A106&gt;10000,FUENTE!P99,IF($B106="SUMA",FUENTE!Q99,""))</f>
        <v>0</v>
      </c>
      <c r="H106" s="3">
        <f>IF($A106&gt;10000,FUENTE!R99,IF($B106="SUMA",FUENTE!S99,""))</f>
        <v>0</v>
      </c>
      <c r="I106" s="3">
        <f>IF($A106&gt;10000,FUENTE!T99,IF($B106="SUMA",FUENTE!U99,""))</f>
        <v>107594</v>
      </c>
      <c r="J106" s="3">
        <f>IF($A106&gt;10000,FUENTE!V99,IF($B106="SUMA",FUENTE!W99,""))</f>
        <v>0</v>
      </c>
      <c r="K106" s="3">
        <f>IF($A106&gt;10000,FUENTE!X99,IF($B106="SUMA",FUENTE!Y99,""))</f>
        <v>107594</v>
      </c>
    </row>
    <row r="107" spans="1:11" x14ac:dyDescent="0.25">
      <c r="A107" s="2">
        <f>IF(FUENTE!F100&gt;0,FUENTE!F100,0)</f>
        <v>21600</v>
      </c>
      <c r="B107" s="2" t="str">
        <f>IF(AND(A107=0,A106&gt;10000),"SUMA",IF(A107&gt;10000,FUENTE!$G100,IF(AND(A105&gt;10000,A105&lt;20000,A106=0),"HORTALIZAS",IF(AND(A105&gt;20000,A105&lt;30000,A106=0),"PAPAS",""))))</f>
        <v xml:space="preserve">CHIRIVIAS                     </v>
      </c>
      <c r="C107" s="3">
        <f>IF($A107&gt;10000,FUENTE!H100,IF($B107="SUMA",FUENTE!I100,""))</f>
        <v>255</v>
      </c>
      <c r="D107" s="3">
        <f>IF($A107&gt;10000,FUENTE!J100,IF($B107="SUMA",FUENTE!K100,""))</f>
        <v>0</v>
      </c>
      <c r="E107" s="3">
        <f>IF($A107&gt;10000,FUENTE!L100,IF($B107="SUMA",FUENTE!M100,""))</f>
        <v>255</v>
      </c>
      <c r="F107" s="3">
        <f>IF($A107&gt;10000,FUENTE!N100,IF($B107="SUMA",FUENTE!O100,""))</f>
        <v>0</v>
      </c>
      <c r="G107" s="3">
        <f>IF($A107&gt;10000,FUENTE!P100,IF($B107="SUMA",FUENTE!Q100,""))</f>
        <v>0</v>
      </c>
      <c r="H107" s="3">
        <f>IF($A107&gt;10000,FUENTE!R100,IF($B107="SUMA",FUENTE!S100,""))</f>
        <v>0</v>
      </c>
      <c r="I107" s="3">
        <f>IF($A107&gt;10000,FUENTE!T100,IF($B107="SUMA",FUENTE!U100,""))</f>
        <v>255</v>
      </c>
      <c r="J107" s="3">
        <f>IF($A107&gt;10000,FUENTE!V100,IF($B107="SUMA",FUENTE!W100,""))</f>
        <v>0</v>
      </c>
      <c r="K107" s="3">
        <f>IF($A107&gt;10000,FUENTE!X100,IF($B107="SUMA",FUENTE!Y100,""))</f>
        <v>255</v>
      </c>
    </row>
    <row r="108" spans="1:11" x14ac:dyDescent="0.25">
      <c r="A108" s="2">
        <f>IF(FUENTE!F101&gt;0,FUENTE!F101,0)</f>
        <v>21700</v>
      </c>
      <c r="B108" s="2" t="str">
        <f>IF(AND(A108=0,A107&gt;10000),"SUMA",IF(A108&gt;10000,FUENTE!$G101,IF(AND(A106&gt;10000,A106&lt;20000,A107=0),"HORTALIZAS",IF(AND(A106&gt;20000,A106&lt;30000,A107=0),"PAPAS",""))))</f>
        <v>ENDIVIAS</v>
      </c>
      <c r="C108" s="3">
        <f>IF($A108&gt;10000,FUENTE!H101,IF($B108="SUMA",FUENTE!I101,""))</f>
        <v>4884</v>
      </c>
      <c r="D108" s="3">
        <f>IF($A108&gt;10000,FUENTE!J101,IF($B108="SUMA",FUENTE!K101,""))</f>
        <v>0</v>
      </c>
      <c r="E108" s="3">
        <f>IF($A108&gt;10000,FUENTE!L101,IF($B108="SUMA",FUENTE!M101,""))</f>
        <v>4884</v>
      </c>
      <c r="F108" s="3">
        <f>IF($A108&gt;10000,FUENTE!N101,IF($B108="SUMA",FUENTE!O101,""))</f>
        <v>0</v>
      </c>
      <c r="G108" s="3">
        <f>IF($A108&gt;10000,FUENTE!P101,IF($B108="SUMA",FUENTE!Q101,""))</f>
        <v>0</v>
      </c>
      <c r="H108" s="3">
        <f>IF($A108&gt;10000,FUENTE!R101,IF($B108="SUMA",FUENTE!S101,""))</f>
        <v>0</v>
      </c>
      <c r="I108" s="3">
        <f>IF($A108&gt;10000,FUENTE!T101,IF($B108="SUMA",FUENTE!U101,""))</f>
        <v>4884</v>
      </c>
      <c r="J108" s="3">
        <f>IF($A108&gt;10000,FUENTE!V101,IF($B108="SUMA",FUENTE!W101,""))</f>
        <v>0</v>
      </c>
      <c r="K108" s="3">
        <f>IF($A108&gt;10000,FUENTE!X101,IF($B108="SUMA",FUENTE!Y101,""))</f>
        <v>4884</v>
      </c>
    </row>
    <row r="109" spans="1:11" x14ac:dyDescent="0.25">
      <c r="A109" s="2">
        <f>IF(FUENTE!F102&gt;0,FUENTE!F102,0)</f>
        <v>21800</v>
      </c>
      <c r="B109" s="2" t="str">
        <f>IF(AND(A109=0,A108&gt;10000),"SUMA",IF(A109&gt;10000,FUENTE!$G102,IF(AND(A107&gt;10000,A107&lt;20000,A108=0),"HORTALIZAS",IF(AND(A107&gt;20000,A107&lt;30000,A108=0),"PAPAS",""))))</f>
        <v xml:space="preserve">ESCAROLAS                     </v>
      </c>
      <c r="C109" s="3">
        <f>IF($A109&gt;10000,FUENTE!H102,IF($B109="SUMA",FUENTE!I102,""))</f>
        <v>0</v>
      </c>
      <c r="D109" s="3">
        <f>IF($A109&gt;10000,FUENTE!J102,IF($B109="SUMA",FUENTE!K102,""))</f>
        <v>2357</v>
      </c>
      <c r="E109" s="3">
        <f>IF($A109&gt;10000,FUENTE!L102,IF($B109="SUMA",FUENTE!M102,""))</f>
        <v>2357</v>
      </c>
      <c r="F109" s="3">
        <f>IF($A109&gt;10000,FUENTE!N102,IF($B109="SUMA",FUENTE!O102,""))</f>
        <v>0</v>
      </c>
      <c r="G109" s="3">
        <f>IF($A109&gt;10000,FUENTE!P102,IF($B109="SUMA",FUENTE!Q102,""))</f>
        <v>605</v>
      </c>
      <c r="H109" s="3">
        <f>IF($A109&gt;10000,FUENTE!R102,IF($B109="SUMA",FUENTE!S102,""))</f>
        <v>605</v>
      </c>
      <c r="I109" s="3">
        <f>IF($A109&gt;10000,FUENTE!T102,IF($B109="SUMA",FUENTE!U102,""))</f>
        <v>0</v>
      </c>
      <c r="J109" s="3">
        <f>IF($A109&gt;10000,FUENTE!V102,IF($B109="SUMA",FUENTE!W102,""))</f>
        <v>2962</v>
      </c>
      <c r="K109" s="3">
        <f>IF($A109&gt;10000,FUENTE!X102,IF($B109="SUMA",FUENTE!Y102,""))</f>
        <v>2962</v>
      </c>
    </row>
    <row r="110" spans="1:11" x14ac:dyDescent="0.25">
      <c r="A110" s="2">
        <f>IF(FUENTE!F103&gt;0,FUENTE!F103,0)</f>
        <v>21904</v>
      </c>
      <c r="B110" s="2" t="str">
        <f>IF(AND(A110=0,A109&gt;10000),"SUMA",IF(A110&gt;10000,FUENTE!$G103,IF(AND(A108&gt;10000,A108&lt;20000,A109=0),"HORTALIZAS",IF(AND(A108&gt;20000,A108&lt;30000,A109=0),"PAPAS",""))))</f>
        <v xml:space="preserve">ESPARRAGOS TRIGUEROS          </v>
      </c>
      <c r="C110" s="3">
        <f>IF($A110&gt;10000,FUENTE!H103,IF($B110="SUMA",FUENTE!I103,""))</f>
        <v>7513</v>
      </c>
      <c r="D110" s="3">
        <f>IF($A110&gt;10000,FUENTE!J103,IF($B110="SUMA",FUENTE!K103,""))</f>
        <v>0</v>
      </c>
      <c r="E110" s="3">
        <f>IF($A110&gt;10000,FUENTE!L103,IF($B110="SUMA",FUENTE!M103,""))</f>
        <v>7513</v>
      </c>
      <c r="F110" s="3">
        <f>IF($A110&gt;10000,FUENTE!N103,IF($B110="SUMA",FUENTE!O103,""))</f>
        <v>0</v>
      </c>
      <c r="G110" s="3">
        <f>IF($A110&gt;10000,FUENTE!P103,IF($B110="SUMA",FUENTE!Q103,""))</f>
        <v>0</v>
      </c>
      <c r="H110" s="3">
        <f>IF($A110&gt;10000,FUENTE!R103,IF($B110="SUMA",FUENTE!S103,""))</f>
        <v>0</v>
      </c>
      <c r="I110" s="3">
        <f>IF($A110&gt;10000,FUENTE!T103,IF($B110="SUMA",FUENTE!U103,""))</f>
        <v>7513</v>
      </c>
      <c r="J110" s="3">
        <f>IF($A110&gt;10000,FUENTE!V103,IF($B110="SUMA",FUENTE!W103,""))</f>
        <v>0</v>
      </c>
      <c r="K110" s="3">
        <f>IF($A110&gt;10000,FUENTE!X103,IF($B110="SUMA",FUENTE!Y103,""))</f>
        <v>7513</v>
      </c>
    </row>
    <row r="111" spans="1:11" x14ac:dyDescent="0.25">
      <c r="A111" s="2">
        <f>IF(FUENTE!F104&gt;0,FUENTE!F104,0)</f>
        <v>22000</v>
      </c>
      <c r="B111" s="2" t="str">
        <f>IF(AND(A111=0,A110&gt;10000),"SUMA",IF(A111&gt;10000,FUENTE!$G104,IF(AND(A109&gt;10000,A109&lt;20000,A110=0),"HORTALIZAS",IF(AND(A109&gt;20000,A109&lt;30000,A110=0),"PAPAS",""))))</f>
        <v xml:space="preserve">ESPINACAS                     </v>
      </c>
      <c r="C111" s="3">
        <f>IF($A111&gt;10000,FUENTE!H104,IF($B111="SUMA",FUENTE!I104,""))</f>
        <v>0</v>
      </c>
      <c r="D111" s="3">
        <f>IF($A111&gt;10000,FUENTE!J104,IF($B111="SUMA",FUENTE!K104,""))</f>
        <v>792</v>
      </c>
      <c r="E111" s="3">
        <f>IF($A111&gt;10000,FUENTE!L104,IF($B111="SUMA",FUENTE!M104,""))</f>
        <v>792</v>
      </c>
      <c r="F111" s="3">
        <f>IF($A111&gt;10000,FUENTE!N104,IF($B111="SUMA",FUENTE!O104,""))</f>
        <v>0</v>
      </c>
      <c r="G111" s="3">
        <f>IF($A111&gt;10000,FUENTE!P104,IF($B111="SUMA",FUENTE!Q104,""))</f>
        <v>4594</v>
      </c>
      <c r="H111" s="3">
        <f>IF($A111&gt;10000,FUENTE!R104,IF($B111="SUMA",FUENTE!S104,""))</f>
        <v>4594</v>
      </c>
      <c r="I111" s="3">
        <f>IF($A111&gt;10000,FUENTE!T104,IF($B111="SUMA",FUENTE!U104,""))</f>
        <v>0</v>
      </c>
      <c r="J111" s="3">
        <f>IF($A111&gt;10000,FUENTE!V104,IF($B111="SUMA",FUENTE!W104,""))</f>
        <v>5386</v>
      </c>
      <c r="K111" s="3">
        <f>IF($A111&gt;10000,FUENTE!X104,IF($B111="SUMA",FUENTE!Y104,""))</f>
        <v>5386</v>
      </c>
    </row>
    <row r="112" spans="1:11" x14ac:dyDescent="0.25">
      <c r="A112" s="2">
        <f>IF(FUENTE!F105&gt;0,FUENTE!F105,0)</f>
        <v>22310</v>
      </c>
      <c r="B112" s="2" t="str">
        <f>IF(AND(A112=0,A111&gt;10000),"SUMA",IF(A112&gt;10000,FUENTE!$G105,IF(AND(A110&gt;10000,A110&lt;20000,A111=0),"HORTALIZAS",IF(AND(A110&gt;20000,A110&lt;30000,A111=0),"PAPAS",""))))</f>
        <v>HABICHUELAS REDONDAS</v>
      </c>
      <c r="C112" s="3">
        <f>IF($A112&gt;10000,FUENTE!H105,IF($B112="SUMA",FUENTE!I105,""))</f>
        <v>5288</v>
      </c>
      <c r="D112" s="3">
        <f>IF($A112&gt;10000,FUENTE!J105,IF($B112="SUMA",FUENTE!K105,""))</f>
        <v>936</v>
      </c>
      <c r="E112" s="3">
        <f>IF($A112&gt;10000,FUENTE!L105,IF($B112="SUMA",FUENTE!M105,""))</f>
        <v>6224</v>
      </c>
      <c r="F112" s="3">
        <f>IF($A112&gt;10000,FUENTE!N105,IF($B112="SUMA",FUENTE!O105,""))</f>
        <v>0</v>
      </c>
      <c r="G112" s="3">
        <f>IF($A112&gt;10000,FUENTE!P105,IF($B112="SUMA",FUENTE!Q105,""))</f>
        <v>10998</v>
      </c>
      <c r="H112" s="3">
        <f>IF($A112&gt;10000,FUENTE!R105,IF($B112="SUMA",FUENTE!S105,""))</f>
        <v>10998</v>
      </c>
      <c r="I112" s="3">
        <f>IF($A112&gt;10000,FUENTE!T105,IF($B112="SUMA",FUENTE!U105,""))</f>
        <v>5288</v>
      </c>
      <c r="J112" s="3">
        <f>IF($A112&gt;10000,FUENTE!V105,IF($B112="SUMA",FUENTE!W105,""))</f>
        <v>11934</v>
      </c>
      <c r="K112" s="3">
        <f>IF($A112&gt;10000,FUENTE!X105,IF($B112="SUMA",FUENTE!Y105,""))</f>
        <v>17222</v>
      </c>
    </row>
    <row r="113" spans="1:11" x14ac:dyDescent="0.25">
      <c r="A113" s="2">
        <f>IF(FUENTE!F106&gt;0,FUENTE!F106,0)</f>
        <v>22312</v>
      </c>
      <c r="B113" s="2" t="str">
        <f>IF(AND(A113=0,A112&gt;10000),"SUMA",IF(A113&gt;10000,FUENTE!$G106,IF(AND(A111&gt;10000,A111&lt;20000,A112=0),"HORTALIZAS",IF(AND(A111&gt;20000,A111&lt;30000,A112=0),"PAPAS",""))))</f>
        <v>HABICHUELAS COCO PLANAS</v>
      </c>
      <c r="C113" s="3">
        <f>IF($A113&gt;10000,FUENTE!H106,IF($B113="SUMA",FUENTE!I106,""))</f>
        <v>0</v>
      </c>
      <c r="D113" s="3">
        <f>IF($A113&gt;10000,FUENTE!J106,IF($B113="SUMA",FUENTE!K106,""))</f>
        <v>1903</v>
      </c>
      <c r="E113" s="3">
        <f>IF($A113&gt;10000,FUENTE!L106,IF($B113="SUMA",FUENTE!M106,""))</f>
        <v>1903</v>
      </c>
      <c r="F113" s="3">
        <f>IF($A113&gt;10000,FUENTE!N106,IF($B113="SUMA",FUENTE!O106,""))</f>
        <v>0</v>
      </c>
      <c r="G113" s="3">
        <f>IF($A113&gt;10000,FUENTE!P106,IF($B113="SUMA",FUENTE!Q106,""))</f>
        <v>714</v>
      </c>
      <c r="H113" s="3">
        <f>IF($A113&gt;10000,FUENTE!R106,IF($B113="SUMA",FUENTE!S106,""))</f>
        <v>714</v>
      </c>
      <c r="I113" s="3">
        <f>IF($A113&gt;10000,FUENTE!T106,IF($B113="SUMA",FUENTE!U106,""))</f>
        <v>0</v>
      </c>
      <c r="J113" s="3">
        <f>IF($A113&gt;10000,FUENTE!V106,IF($B113="SUMA",FUENTE!W106,""))</f>
        <v>2617</v>
      </c>
      <c r="K113" s="3">
        <f>IF($A113&gt;10000,FUENTE!X106,IF($B113="SUMA",FUENTE!Y106,""))</f>
        <v>2617</v>
      </c>
    </row>
    <row r="114" spans="1:11" x14ac:dyDescent="0.25">
      <c r="A114" s="2">
        <f>IF(FUENTE!F107&gt;0,FUENTE!F107,0)</f>
        <v>22402</v>
      </c>
      <c r="B114" s="2" t="str">
        <f>IF(AND(A114=0,A113&gt;10000),"SUMA",IF(A114&gt;10000,FUENTE!$G107,IF(AND(A112&gt;10000,A112&lt;20000,A113=0),"HORTALIZAS",IF(AND(A112&gt;20000,A112&lt;30000,A113=0),"PAPAS",""))))</f>
        <v xml:space="preserve">LECHUGAS BATAVIA              </v>
      </c>
      <c r="C114" s="3">
        <f>IF($A114&gt;10000,FUENTE!H107,IF($B114="SUMA",FUENTE!I107,""))</f>
        <v>0</v>
      </c>
      <c r="D114" s="3">
        <f>IF($A114&gt;10000,FUENTE!J107,IF($B114="SUMA",FUENTE!K107,""))</f>
        <v>6501</v>
      </c>
      <c r="E114" s="3">
        <f>IF($A114&gt;10000,FUENTE!L107,IF($B114="SUMA",FUENTE!M107,""))</f>
        <v>6501</v>
      </c>
      <c r="F114" s="3">
        <f>IF($A114&gt;10000,FUENTE!N107,IF($B114="SUMA",FUENTE!O107,""))</f>
        <v>0</v>
      </c>
      <c r="G114" s="3">
        <f>IF($A114&gt;10000,FUENTE!P107,IF($B114="SUMA",FUENTE!Q107,""))</f>
        <v>65789</v>
      </c>
      <c r="H114" s="3">
        <f>IF($A114&gt;10000,FUENTE!R107,IF($B114="SUMA",FUENTE!S107,""))</f>
        <v>65789</v>
      </c>
      <c r="I114" s="3">
        <f>IF($A114&gt;10000,FUENTE!T107,IF($B114="SUMA",FUENTE!U107,""))</f>
        <v>0</v>
      </c>
      <c r="J114" s="3">
        <f>IF($A114&gt;10000,FUENTE!V107,IF($B114="SUMA",FUENTE!W107,""))</f>
        <v>72290</v>
      </c>
      <c r="K114" s="3">
        <f>IF($A114&gt;10000,FUENTE!X107,IF($B114="SUMA",FUENTE!Y107,""))</f>
        <v>72290</v>
      </c>
    </row>
    <row r="115" spans="1:11" x14ac:dyDescent="0.25">
      <c r="A115" s="2">
        <f>IF(FUENTE!F108&gt;0,FUENTE!F108,0)</f>
        <v>22403</v>
      </c>
      <c r="B115" s="2" t="str">
        <f>IF(AND(A115=0,A114&gt;10000),"SUMA",IF(A115&gt;10000,FUENTE!$G108,IF(AND(A113&gt;10000,A113&lt;20000,A114=0),"HORTALIZAS",IF(AND(A113&gt;20000,A113&lt;30000,A114=0),"PAPAS",""))))</f>
        <v>LECHUGAS ROMANAS (ALARGADA)</v>
      </c>
      <c r="C115" s="3">
        <f>IF($A115&gt;10000,FUENTE!H108,IF($B115="SUMA",FUENTE!I108,""))</f>
        <v>0</v>
      </c>
      <c r="D115" s="3">
        <f>IF($A115&gt;10000,FUENTE!J108,IF($B115="SUMA",FUENTE!K108,""))</f>
        <v>200</v>
      </c>
      <c r="E115" s="3">
        <f>IF($A115&gt;10000,FUENTE!L108,IF($B115="SUMA",FUENTE!M108,""))</f>
        <v>200</v>
      </c>
      <c r="F115" s="3">
        <f>IF($A115&gt;10000,FUENTE!N108,IF($B115="SUMA",FUENTE!O108,""))</f>
        <v>0</v>
      </c>
      <c r="G115" s="3">
        <f>IF($A115&gt;10000,FUENTE!P108,IF($B115="SUMA",FUENTE!Q108,""))</f>
        <v>1100</v>
      </c>
      <c r="H115" s="3">
        <f>IF($A115&gt;10000,FUENTE!R108,IF($B115="SUMA",FUENTE!S108,""))</f>
        <v>1100</v>
      </c>
      <c r="I115" s="3">
        <f>IF($A115&gt;10000,FUENTE!T108,IF($B115="SUMA",FUENTE!U108,""))</f>
        <v>0</v>
      </c>
      <c r="J115" s="3">
        <f>IF($A115&gt;10000,FUENTE!V108,IF($B115="SUMA",FUENTE!W108,""))</f>
        <v>1300</v>
      </c>
      <c r="K115" s="3">
        <f>IF($A115&gt;10000,FUENTE!X108,IF($B115="SUMA",FUENTE!Y108,""))</f>
        <v>1300</v>
      </c>
    </row>
    <row r="116" spans="1:11" x14ac:dyDescent="0.25">
      <c r="A116" s="2">
        <f>IF(FUENTE!F109&gt;0,FUENTE!F109,0)</f>
        <v>22406</v>
      </c>
      <c r="B116" s="2" t="str">
        <f>IF(AND(A116=0,A115&gt;10000),"SUMA",IF(A116&gt;10000,FUENTE!$G109,IF(AND(A114&gt;10000,A114&lt;20000,A115=0),"HORTALIZAS",IF(AND(A114&gt;20000,A114&lt;30000,A115=0),"PAPAS",""))))</f>
        <v>LECHUGA ICEBERG</v>
      </c>
      <c r="C116" s="3">
        <f>IF($A116&gt;10000,FUENTE!H109,IF($B116="SUMA",FUENTE!I109,""))</f>
        <v>0</v>
      </c>
      <c r="D116" s="3">
        <f>IF($A116&gt;10000,FUENTE!J109,IF($B116="SUMA",FUENTE!K109,""))</f>
        <v>10260</v>
      </c>
      <c r="E116" s="3">
        <f>IF($A116&gt;10000,FUENTE!L109,IF($B116="SUMA",FUENTE!M109,""))</f>
        <v>10260</v>
      </c>
      <c r="F116" s="3">
        <f>IF($A116&gt;10000,FUENTE!N109,IF($B116="SUMA",FUENTE!O109,""))</f>
        <v>0</v>
      </c>
      <c r="G116" s="3">
        <f>IF($A116&gt;10000,FUENTE!P109,IF($B116="SUMA",FUENTE!Q109,""))</f>
        <v>10417</v>
      </c>
      <c r="H116" s="3">
        <f>IF($A116&gt;10000,FUENTE!R109,IF($B116="SUMA",FUENTE!S109,""))</f>
        <v>10417</v>
      </c>
      <c r="I116" s="3">
        <f>IF($A116&gt;10000,FUENTE!T109,IF($B116="SUMA",FUENTE!U109,""))</f>
        <v>0</v>
      </c>
      <c r="J116" s="3">
        <f>IF($A116&gt;10000,FUENTE!V109,IF($B116="SUMA",FUENTE!W109,""))</f>
        <v>20677</v>
      </c>
      <c r="K116" s="3">
        <f>IF($A116&gt;10000,FUENTE!X109,IF($B116="SUMA",FUENTE!Y109,""))</f>
        <v>20677</v>
      </c>
    </row>
    <row r="117" spans="1:11" x14ac:dyDescent="0.25">
      <c r="A117" s="2">
        <f>IF(FUENTE!F110&gt;0,FUENTE!F110,0)</f>
        <v>22408</v>
      </c>
      <c r="B117" s="2" t="str">
        <f>IF(AND(A117=0,A116&gt;10000),"SUMA",IF(A117&gt;10000,FUENTE!$G110,IF(AND(A115&gt;10000,A115&lt;20000,A116=0),"HORTALIZAS",IF(AND(A115&gt;20000,A115&lt;30000,A116=0),"PAPAS",""))))</f>
        <v>COGOLLOS DE TUDELA</v>
      </c>
      <c r="C117" s="3">
        <f>IF($A117&gt;10000,FUENTE!H110,IF($B117="SUMA",FUENTE!I110,""))</f>
        <v>0</v>
      </c>
      <c r="D117" s="3">
        <f>IF($A117&gt;10000,FUENTE!J110,IF($B117="SUMA",FUENTE!K110,""))</f>
        <v>0</v>
      </c>
      <c r="E117" s="3">
        <f>IF($A117&gt;10000,FUENTE!L110,IF($B117="SUMA",FUENTE!M110,""))</f>
        <v>0</v>
      </c>
      <c r="F117" s="3">
        <f>IF($A117&gt;10000,FUENTE!N110,IF($B117="SUMA",FUENTE!O110,""))</f>
        <v>0</v>
      </c>
      <c r="G117" s="3">
        <f>IF($A117&gt;10000,FUENTE!P110,IF($B117="SUMA",FUENTE!Q110,""))</f>
        <v>1700</v>
      </c>
      <c r="H117" s="3">
        <f>IF($A117&gt;10000,FUENTE!R110,IF($B117="SUMA",FUENTE!S110,""))</f>
        <v>1700</v>
      </c>
      <c r="I117" s="3">
        <f>IF($A117&gt;10000,FUENTE!T110,IF($B117="SUMA",FUENTE!U110,""))</f>
        <v>0</v>
      </c>
      <c r="J117" s="3">
        <f>IF($A117&gt;10000,FUENTE!V110,IF($B117="SUMA",FUENTE!W110,""))</f>
        <v>1700</v>
      </c>
      <c r="K117" s="3">
        <f>IF($A117&gt;10000,FUENTE!X110,IF($B117="SUMA",FUENTE!Y110,""))</f>
        <v>1700</v>
      </c>
    </row>
    <row r="118" spans="1:11" x14ac:dyDescent="0.25">
      <c r="A118" s="2">
        <f>IF(FUENTE!F111&gt;0,FUENTE!F111,0)</f>
        <v>22409</v>
      </c>
      <c r="B118" s="2" t="str">
        <f>IF(AND(A118=0,A117&gt;10000),"SUMA",IF(A118&gt;10000,FUENTE!$G111,IF(AND(A116&gt;10000,A116&lt;20000,A117=0),"HORTALIZAS",IF(AND(A116&gt;20000,A116&lt;30000,A117=0),"PAPAS",""))))</f>
        <v>LECHUGA HOJA DE ROBLE</v>
      </c>
      <c r="C118" s="3">
        <f>IF($A118&gt;10000,FUENTE!H111,IF($B118="SUMA",FUENTE!I111,""))</f>
        <v>0</v>
      </c>
      <c r="D118" s="3">
        <f>IF($A118&gt;10000,FUENTE!J111,IF($B118="SUMA",FUENTE!K111,""))</f>
        <v>150</v>
      </c>
      <c r="E118" s="3">
        <f>IF($A118&gt;10000,FUENTE!L111,IF($B118="SUMA",FUENTE!M111,""))</f>
        <v>150</v>
      </c>
      <c r="F118" s="3">
        <f>IF($A118&gt;10000,FUENTE!N111,IF($B118="SUMA",FUENTE!O111,""))</f>
        <v>0</v>
      </c>
      <c r="G118" s="3">
        <f>IF($A118&gt;10000,FUENTE!P111,IF($B118="SUMA",FUENTE!Q111,""))</f>
        <v>2410</v>
      </c>
      <c r="H118" s="3">
        <f>IF($A118&gt;10000,FUENTE!R111,IF($B118="SUMA",FUENTE!S111,""))</f>
        <v>2410</v>
      </c>
      <c r="I118" s="3">
        <f>IF($A118&gt;10000,FUENTE!T111,IF($B118="SUMA",FUENTE!U111,""))</f>
        <v>0</v>
      </c>
      <c r="J118" s="3">
        <f>IF($A118&gt;10000,FUENTE!V111,IF($B118="SUMA",FUENTE!W111,""))</f>
        <v>2560</v>
      </c>
      <c r="K118" s="3">
        <f>IF($A118&gt;10000,FUENTE!X111,IF($B118="SUMA",FUENTE!Y111,""))</f>
        <v>2560</v>
      </c>
    </row>
    <row r="119" spans="1:11" x14ac:dyDescent="0.25">
      <c r="A119" s="2">
        <f>IF(FUENTE!F112&gt;0,FUENTE!F112,0)</f>
        <v>22410</v>
      </c>
      <c r="B119" s="2" t="str">
        <f>IF(AND(A119=0,A118&gt;10000),"SUMA",IF(A119&gt;10000,FUENTE!$G112,IF(AND(A117&gt;10000,A117&lt;20000,A118=0),"HORTALIZAS",IF(AND(A117&gt;20000,A117&lt;30000,A118=0),"PAPAS",""))))</f>
        <v>LECHUGA LOLLO ROSSO</v>
      </c>
      <c r="C119" s="3">
        <f>IF($A119&gt;10000,FUENTE!H112,IF($B119="SUMA",FUENTE!I112,""))</f>
        <v>0</v>
      </c>
      <c r="D119" s="3">
        <f>IF($A119&gt;10000,FUENTE!J112,IF($B119="SUMA",FUENTE!K112,""))</f>
        <v>240</v>
      </c>
      <c r="E119" s="3">
        <f>IF($A119&gt;10000,FUENTE!L112,IF($B119="SUMA",FUENTE!M112,""))</f>
        <v>240</v>
      </c>
      <c r="F119" s="3">
        <f>IF($A119&gt;10000,FUENTE!N112,IF($B119="SUMA",FUENTE!O112,""))</f>
        <v>0</v>
      </c>
      <c r="G119" s="3">
        <f>IF($A119&gt;10000,FUENTE!P112,IF($B119="SUMA",FUENTE!Q112,""))</f>
        <v>1085</v>
      </c>
      <c r="H119" s="3">
        <f>IF($A119&gt;10000,FUENTE!R112,IF($B119="SUMA",FUENTE!S112,""))</f>
        <v>1085</v>
      </c>
      <c r="I119" s="3">
        <f>IF($A119&gt;10000,FUENTE!T112,IF($B119="SUMA",FUENTE!U112,""))</f>
        <v>0</v>
      </c>
      <c r="J119" s="3">
        <f>IF($A119&gt;10000,FUENTE!V112,IF($B119="SUMA",FUENTE!W112,""))</f>
        <v>1325</v>
      </c>
      <c r="K119" s="3">
        <f>IF($A119&gt;10000,FUENTE!X112,IF($B119="SUMA",FUENTE!Y112,""))</f>
        <v>1325</v>
      </c>
    </row>
    <row r="120" spans="1:11" x14ac:dyDescent="0.25">
      <c r="A120" s="2">
        <f>IF(FUENTE!F113&gt;0,FUENTE!F113,0)</f>
        <v>22600</v>
      </c>
      <c r="B120" s="2" t="str">
        <f>IF(AND(A120=0,A119&gt;10000),"SUMA",IF(A120&gt;10000,FUENTE!$G113,IF(AND(A118&gt;10000,A118&lt;20000,A119=0),"HORTALIZAS",IF(AND(A118&gt;20000,A118&lt;30000,A119=0),"PAPAS",""))))</f>
        <v>NABOS</v>
      </c>
      <c r="C120" s="3">
        <f>IF($A120&gt;10000,FUENTE!H113,IF($B120="SUMA",FUENTE!I113,""))</f>
        <v>2814</v>
      </c>
      <c r="D120" s="3">
        <f>IF($A120&gt;10000,FUENTE!J113,IF($B120="SUMA",FUENTE!K113,""))</f>
        <v>0</v>
      </c>
      <c r="E120" s="3">
        <f>IF($A120&gt;10000,FUENTE!L113,IF($B120="SUMA",FUENTE!M113,""))</f>
        <v>2814</v>
      </c>
      <c r="F120" s="3">
        <f>IF($A120&gt;10000,FUENTE!N113,IF($B120="SUMA",FUENTE!O113,""))</f>
        <v>0</v>
      </c>
      <c r="G120" s="3">
        <f>IF($A120&gt;10000,FUENTE!P113,IF($B120="SUMA",FUENTE!Q113,""))</f>
        <v>0</v>
      </c>
      <c r="H120" s="3">
        <f>IF($A120&gt;10000,FUENTE!R113,IF($B120="SUMA",FUENTE!S113,""))</f>
        <v>0</v>
      </c>
      <c r="I120" s="3">
        <f>IF($A120&gt;10000,FUENTE!T113,IF($B120="SUMA",FUENTE!U113,""))</f>
        <v>2814</v>
      </c>
      <c r="J120" s="3">
        <f>IF($A120&gt;10000,FUENTE!V113,IF($B120="SUMA",FUENTE!W113,""))</f>
        <v>0</v>
      </c>
      <c r="K120" s="3">
        <f>IF($A120&gt;10000,FUENTE!X113,IF($B120="SUMA",FUENTE!Y113,""))</f>
        <v>2814</v>
      </c>
    </row>
    <row r="121" spans="1:11" x14ac:dyDescent="0.25">
      <c r="A121" s="2">
        <f>IF(FUENTE!F114&gt;0,FUENTE!F114,0)</f>
        <v>22601</v>
      </c>
      <c r="B121" s="2" t="str">
        <f>IF(AND(A121=0,A120&gt;10000),"SUMA",IF(A121&gt;10000,FUENTE!$G114,IF(AND(A119&gt;10000,A119&lt;20000,A120=0),"HORTALIZAS",IF(AND(A119&gt;20000,A119&lt;30000,A120=0),"PAPAS",""))))</f>
        <v>COLINABOS</v>
      </c>
      <c r="C121" s="3">
        <f>IF($A121&gt;10000,FUENTE!H114,IF($B121="SUMA",FUENTE!I114,""))</f>
        <v>0</v>
      </c>
      <c r="D121" s="3">
        <f>IF($A121&gt;10000,FUENTE!J114,IF($B121="SUMA",FUENTE!K114,""))</f>
        <v>0</v>
      </c>
      <c r="E121" s="3">
        <f>IF($A121&gt;10000,FUENTE!L114,IF($B121="SUMA",FUENTE!M114,""))</f>
        <v>0</v>
      </c>
      <c r="F121" s="3">
        <f>IF($A121&gt;10000,FUENTE!N114,IF($B121="SUMA",FUENTE!O114,""))</f>
        <v>0</v>
      </c>
      <c r="G121" s="3">
        <f>IF($A121&gt;10000,FUENTE!P114,IF($B121="SUMA",FUENTE!Q114,""))</f>
        <v>622</v>
      </c>
      <c r="H121" s="3">
        <f>IF($A121&gt;10000,FUENTE!R114,IF($B121="SUMA",FUENTE!S114,""))</f>
        <v>622</v>
      </c>
      <c r="I121" s="3">
        <f>IF($A121&gt;10000,FUENTE!T114,IF($B121="SUMA",FUENTE!U114,""))</f>
        <v>0</v>
      </c>
      <c r="J121" s="3">
        <f>IF($A121&gt;10000,FUENTE!V114,IF($B121="SUMA",FUENTE!W114,""))</f>
        <v>622</v>
      </c>
      <c r="K121" s="3">
        <f>IF($A121&gt;10000,FUENTE!X114,IF($B121="SUMA",FUENTE!Y114,""))</f>
        <v>622</v>
      </c>
    </row>
    <row r="122" spans="1:11" x14ac:dyDescent="0.25">
      <c r="A122" s="2">
        <f>IF(FUENTE!F115&gt;0,FUENTE!F115,0)</f>
        <v>22800</v>
      </c>
      <c r="B122" s="2" t="str">
        <f>IF(AND(A122=0,A121&gt;10000),"SUMA",IF(A122&gt;10000,FUENTE!$G115,IF(AND(A120&gt;10000,A120&lt;20000,A121=0),"HORTALIZAS",IF(AND(A120&gt;20000,A120&lt;30000,A121=0),"PAPAS",""))))</f>
        <v>PEPINOS</v>
      </c>
      <c r="C122" s="3">
        <f>IF($A122&gt;10000,FUENTE!H115,IF($B122="SUMA",FUENTE!I115,""))</f>
        <v>34756</v>
      </c>
      <c r="D122" s="3">
        <f>IF($A122&gt;10000,FUENTE!J115,IF($B122="SUMA",FUENTE!K115,""))</f>
        <v>12303</v>
      </c>
      <c r="E122" s="3">
        <f>IF($A122&gt;10000,FUENTE!L115,IF($B122="SUMA",FUENTE!M115,""))</f>
        <v>47059</v>
      </c>
      <c r="F122" s="3">
        <f>IF($A122&gt;10000,FUENTE!N115,IF($B122="SUMA",FUENTE!O115,""))</f>
        <v>0</v>
      </c>
      <c r="G122" s="3">
        <f>IF($A122&gt;10000,FUENTE!P115,IF($B122="SUMA",FUENTE!Q115,""))</f>
        <v>25857</v>
      </c>
      <c r="H122" s="3">
        <f>IF($A122&gt;10000,FUENTE!R115,IF($B122="SUMA",FUENTE!S115,""))</f>
        <v>25857</v>
      </c>
      <c r="I122" s="3">
        <f>IF($A122&gt;10000,FUENTE!T115,IF($B122="SUMA",FUENTE!U115,""))</f>
        <v>34756</v>
      </c>
      <c r="J122" s="3">
        <f>IF($A122&gt;10000,FUENTE!V115,IF($B122="SUMA",FUENTE!W115,""))</f>
        <v>38160</v>
      </c>
      <c r="K122" s="3">
        <f>IF($A122&gt;10000,FUENTE!X115,IF($B122="SUMA",FUENTE!Y115,""))</f>
        <v>72916</v>
      </c>
    </row>
    <row r="123" spans="1:11" x14ac:dyDescent="0.25">
      <c r="A123" s="2">
        <f>IF(FUENTE!F116&gt;0,FUENTE!F116,0)</f>
        <v>22900</v>
      </c>
      <c r="B123" s="2" t="str">
        <f>IF(AND(A123=0,A122&gt;10000),"SUMA",IF(A123&gt;10000,FUENTE!$G116,IF(AND(A121&gt;10000,A121&lt;20000,A122=0),"HORTALIZAS",IF(AND(A121&gt;20000,A121&lt;30000,A122=0),"PAPAS",""))))</f>
        <v xml:space="preserve">PEREJIL                       </v>
      </c>
      <c r="C123" s="3">
        <f>IF($A123&gt;10000,FUENTE!H116,IF($B123="SUMA",FUENTE!I116,""))</f>
        <v>0</v>
      </c>
      <c r="D123" s="3">
        <f>IF($A123&gt;10000,FUENTE!J116,IF($B123="SUMA",FUENTE!K116,""))</f>
        <v>1765</v>
      </c>
      <c r="E123" s="3">
        <f>IF($A123&gt;10000,FUENTE!L116,IF($B123="SUMA",FUENTE!M116,""))</f>
        <v>1765</v>
      </c>
      <c r="F123" s="3">
        <f>IF($A123&gt;10000,FUENTE!N116,IF($B123="SUMA",FUENTE!O116,""))</f>
        <v>0</v>
      </c>
      <c r="G123" s="3">
        <f>IF($A123&gt;10000,FUENTE!P116,IF($B123="SUMA",FUENTE!Q116,""))</f>
        <v>12471</v>
      </c>
      <c r="H123" s="3">
        <f>IF($A123&gt;10000,FUENTE!R116,IF($B123="SUMA",FUENTE!S116,""))</f>
        <v>12471</v>
      </c>
      <c r="I123" s="3">
        <f>IF($A123&gt;10000,FUENTE!T116,IF($B123="SUMA",FUENTE!U116,""))</f>
        <v>0</v>
      </c>
      <c r="J123" s="3">
        <f>IF($A123&gt;10000,FUENTE!V116,IF($B123="SUMA",FUENTE!W116,""))</f>
        <v>14236</v>
      </c>
      <c r="K123" s="3">
        <f>IF($A123&gt;10000,FUENTE!X116,IF($B123="SUMA",FUENTE!Y116,""))</f>
        <v>14236</v>
      </c>
    </row>
    <row r="124" spans="1:11" x14ac:dyDescent="0.25">
      <c r="A124" s="2">
        <f>IF(FUENTE!F117&gt;0,FUENTE!F117,0)</f>
        <v>23002</v>
      </c>
      <c r="B124" s="2" t="str">
        <f>IF(AND(A124=0,A123&gt;10000),"SUMA",IF(A124&gt;10000,FUENTE!$G117,IF(AND(A122&gt;10000,A122&lt;20000,A123=0),"HORTALIZAS",IF(AND(A122&gt;20000,A122&lt;30000,A123=0),"PAPAS",""))))</f>
        <v>PIMIENTO VERDE</v>
      </c>
      <c r="C124" s="3">
        <f>IF($A124&gt;10000,FUENTE!H117,IF($B124="SUMA",FUENTE!I117,""))</f>
        <v>30512</v>
      </c>
      <c r="D124" s="3">
        <f>IF($A124&gt;10000,FUENTE!J117,IF($B124="SUMA",FUENTE!K117,""))</f>
        <v>4394</v>
      </c>
      <c r="E124" s="3">
        <f>IF($A124&gt;10000,FUENTE!L117,IF($B124="SUMA",FUENTE!M117,""))</f>
        <v>34906</v>
      </c>
      <c r="F124" s="3">
        <f>IF($A124&gt;10000,FUENTE!N117,IF($B124="SUMA",FUENTE!O117,""))</f>
        <v>0</v>
      </c>
      <c r="G124" s="3">
        <f>IF($A124&gt;10000,FUENTE!P117,IF($B124="SUMA",FUENTE!Q117,""))</f>
        <v>115256</v>
      </c>
      <c r="H124" s="3">
        <f>IF($A124&gt;10000,FUENTE!R117,IF($B124="SUMA",FUENTE!S117,""))</f>
        <v>115256</v>
      </c>
      <c r="I124" s="3">
        <f>IF($A124&gt;10000,FUENTE!T117,IF($B124="SUMA",FUENTE!U117,""))</f>
        <v>30512</v>
      </c>
      <c r="J124" s="3">
        <f>IF($A124&gt;10000,FUENTE!V117,IF($B124="SUMA",FUENTE!W117,""))</f>
        <v>119650</v>
      </c>
      <c r="K124" s="3">
        <f>IF($A124&gt;10000,FUENTE!X117,IF($B124="SUMA",FUENTE!Y117,""))</f>
        <v>150162</v>
      </c>
    </row>
    <row r="125" spans="1:11" x14ac:dyDescent="0.25">
      <c r="A125" s="2">
        <f>IF(FUENTE!F118&gt;0,FUENTE!F118,0)</f>
        <v>23003</v>
      </c>
      <c r="B125" s="2" t="str">
        <f>IF(AND(A125=0,A124&gt;10000),"SUMA",IF(A125&gt;10000,FUENTE!$G118,IF(AND(A123&gt;10000,A123&lt;20000,A124=0),"HORTALIZAS",IF(AND(A123&gt;20000,A123&lt;30000,A124=0),"PAPAS",""))))</f>
        <v>PIMIENTO ROJO</v>
      </c>
      <c r="C125" s="3">
        <f>IF($A125&gt;10000,FUENTE!H118,IF($B125="SUMA",FUENTE!I118,""))</f>
        <v>144112</v>
      </c>
      <c r="D125" s="3">
        <f>IF($A125&gt;10000,FUENTE!J118,IF($B125="SUMA",FUENTE!K118,""))</f>
        <v>18911</v>
      </c>
      <c r="E125" s="3">
        <f>IF($A125&gt;10000,FUENTE!L118,IF($B125="SUMA",FUENTE!M118,""))</f>
        <v>163023</v>
      </c>
      <c r="F125" s="3">
        <f>IF($A125&gt;10000,FUENTE!N118,IF($B125="SUMA",FUENTE!O118,""))</f>
        <v>0</v>
      </c>
      <c r="G125" s="3">
        <f>IF($A125&gt;10000,FUENTE!P118,IF($B125="SUMA",FUENTE!Q118,""))</f>
        <v>82573</v>
      </c>
      <c r="H125" s="3">
        <f>IF($A125&gt;10000,FUENTE!R118,IF($B125="SUMA",FUENTE!S118,""))</f>
        <v>82573</v>
      </c>
      <c r="I125" s="3">
        <f>IF($A125&gt;10000,FUENTE!T118,IF($B125="SUMA",FUENTE!U118,""))</f>
        <v>144112</v>
      </c>
      <c r="J125" s="3">
        <f>IF($A125&gt;10000,FUENTE!V118,IF($B125="SUMA",FUENTE!W118,""))</f>
        <v>101484</v>
      </c>
      <c r="K125" s="3">
        <f>IF($A125&gt;10000,FUENTE!X118,IF($B125="SUMA",FUENTE!Y118,""))</f>
        <v>245596</v>
      </c>
    </row>
    <row r="126" spans="1:11" x14ac:dyDescent="0.25">
      <c r="A126" s="2">
        <f>IF(FUENTE!F119&gt;0,FUENTE!F119,0)</f>
        <v>23007</v>
      </c>
      <c r="B126" s="2" t="str">
        <f>IF(AND(A126=0,A125&gt;10000),"SUMA",IF(A126&gt;10000,FUENTE!$G119,IF(AND(A124&gt;10000,A124&lt;20000,A125=0),"HORTALIZAS",IF(AND(A124&gt;20000,A124&lt;30000,A125=0),"PAPAS",""))))</f>
        <v>PIMIENTOS TIPO PADRON</v>
      </c>
      <c r="C126" s="3">
        <f>IF($A126&gt;10000,FUENTE!H119,IF($B126="SUMA",FUENTE!I119,""))</f>
        <v>3772</v>
      </c>
      <c r="D126" s="3">
        <f>IF($A126&gt;10000,FUENTE!J119,IF($B126="SUMA",FUENTE!K119,""))</f>
        <v>58</v>
      </c>
      <c r="E126" s="3">
        <f>IF($A126&gt;10000,FUENTE!L119,IF($B126="SUMA",FUENTE!M119,""))</f>
        <v>3830</v>
      </c>
      <c r="F126" s="3">
        <f>IF($A126&gt;10000,FUENTE!N119,IF($B126="SUMA",FUENTE!O119,""))</f>
        <v>0</v>
      </c>
      <c r="G126" s="3">
        <f>IF($A126&gt;10000,FUENTE!P119,IF($B126="SUMA",FUENTE!Q119,""))</f>
        <v>1034</v>
      </c>
      <c r="H126" s="3">
        <f>IF($A126&gt;10000,FUENTE!R119,IF($B126="SUMA",FUENTE!S119,""))</f>
        <v>1034</v>
      </c>
      <c r="I126" s="3">
        <f>IF($A126&gt;10000,FUENTE!T119,IF($B126="SUMA",FUENTE!U119,""))</f>
        <v>3772</v>
      </c>
      <c r="J126" s="3">
        <f>IF($A126&gt;10000,FUENTE!V119,IF($B126="SUMA",FUENTE!W119,""))</f>
        <v>1092</v>
      </c>
      <c r="K126" s="3">
        <f>IF($A126&gt;10000,FUENTE!X119,IF($B126="SUMA",FUENTE!Y119,""))</f>
        <v>4864</v>
      </c>
    </row>
    <row r="127" spans="1:11" x14ac:dyDescent="0.25">
      <c r="A127" s="2">
        <f>IF(FUENTE!F120&gt;0,FUENTE!F120,0)</f>
        <v>23008</v>
      </c>
      <c r="B127" s="2" t="str">
        <f>IF(AND(A127=0,A126&gt;10000),"SUMA",IF(A127&gt;10000,FUENTE!$G120,IF(AND(A125&gt;10000,A125&lt;20000,A126=0),"HORTALIZAS",IF(AND(A125&gt;20000,A125&lt;30000,A126=0),"PAPAS",""))))</f>
        <v>PIMIENTOS AMARILLO</v>
      </c>
      <c r="C127" s="3">
        <f>IF($A127&gt;10000,FUENTE!H120,IF($B127="SUMA",FUENTE!I120,""))</f>
        <v>2269</v>
      </c>
      <c r="D127" s="3">
        <f>IF($A127&gt;10000,FUENTE!J120,IF($B127="SUMA",FUENTE!K120,""))</f>
        <v>1437</v>
      </c>
      <c r="E127" s="3">
        <f>IF($A127&gt;10000,FUENTE!L120,IF($B127="SUMA",FUENTE!M120,""))</f>
        <v>3706</v>
      </c>
      <c r="F127" s="3">
        <f>IF($A127&gt;10000,FUENTE!N120,IF($B127="SUMA",FUENTE!O120,""))</f>
        <v>0</v>
      </c>
      <c r="G127" s="3">
        <f>IF($A127&gt;10000,FUENTE!P120,IF($B127="SUMA",FUENTE!Q120,""))</f>
        <v>4940</v>
      </c>
      <c r="H127" s="3">
        <f>IF($A127&gt;10000,FUENTE!R120,IF($B127="SUMA",FUENTE!S120,""))</f>
        <v>4940</v>
      </c>
      <c r="I127" s="3">
        <f>IF($A127&gt;10000,FUENTE!T120,IF($B127="SUMA",FUENTE!U120,""))</f>
        <v>2269</v>
      </c>
      <c r="J127" s="3">
        <f>IF($A127&gt;10000,FUENTE!V120,IF($B127="SUMA",FUENTE!W120,""))</f>
        <v>6377</v>
      </c>
      <c r="K127" s="3">
        <f>IF($A127&gt;10000,FUENTE!X120,IF($B127="SUMA",FUENTE!Y120,""))</f>
        <v>8646</v>
      </c>
    </row>
    <row r="128" spans="1:11" x14ac:dyDescent="0.25">
      <c r="A128" s="2">
        <f>IF(FUENTE!F121&gt;0,FUENTE!F121,0)</f>
        <v>23100</v>
      </c>
      <c r="B128" s="2" t="str">
        <f>IF(AND(A128=0,A127&gt;10000),"SUMA",IF(A128&gt;10000,FUENTE!$G121,IF(AND(A126&gt;10000,A126&lt;20000,A127=0),"HORTALIZAS",IF(AND(A126&gt;20000,A126&lt;30000,A127=0),"PAPAS",""))))</f>
        <v>PUERROS</v>
      </c>
      <c r="C128" s="3">
        <f>IF($A128&gt;10000,FUENTE!H121,IF($B128="SUMA",FUENTE!I121,""))</f>
        <v>39134</v>
      </c>
      <c r="D128" s="3">
        <f>IF($A128&gt;10000,FUENTE!J121,IF($B128="SUMA",FUENTE!K121,""))</f>
        <v>25259</v>
      </c>
      <c r="E128" s="3">
        <f>IF($A128&gt;10000,FUENTE!L121,IF($B128="SUMA",FUENTE!M121,""))</f>
        <v>64393</v>
      </c>
      <c r="F128" s="3">
        <f>IF($A128&gt;10000,FUENTE!N121,IF($B128="SUMA",FUENTE!O121,""))</f>
        <v>0</v>
      </c>
      <c r="G128" s="3">
        <f>IF($A128&gt;10000,FUENTE!P121,IF($B128="SUMA",FUENTE!Q121,""))</f>
        <v>30651</v>
      </c>
      <c r="H128" s="3">
        <f>IF($A128&gt;10000,FUENTE!R121,IF($B128="SUMA",FUENTE!S121,""))</f>
        <v>30651</v>
      </c>
      <c r="I128" s="3">
        <f>IF($A128&gt;10000,FUENTE!T121,IF($B128="SUMA",FUENTE!U121,""))</f>
        <v>39134</v>
      </c>
      <c r="J128" s="3">
        <f>IF($A128&gt;10000,FUENTE!V121,IF($B128="SUMA",FUENTE!W121,""))</f>
        <v>55910</v>
      </c>
      <c r="K128" s="3">
        <f>IF($A128&gt;10000,FUENTE!X121,IF($B128="SUMA",FUENTE!Y121,""))</f>
        <v>95044</v>
      </c>
    </row>
    <row r="129" spans="1:11" x14ac:dyDescent="0.25">
      <c r="A129" s="2">
        <f>IF(FUENTE!F122&gt;0,FUENTE!F122,0)</f>
        <v>23200</v>
      </c>
      <c r="B129" s="2" t="str">
        <f>IF(AND(A129=0,A128&gt;10000),"SUMA",IF(A129&gt;10000,FUENTE!$G122,IF(AND(A127&gt;10000,A127&lt;20000,A128=0),"HORTALIZAS",IF(AND(A127&gt;20000,A127&lt;30000,A128=0),"PAPAS",""))))</f>
        <v xml:space="preserve">RABANILLAS                    </v>
      </c>
      <c r="C129" s="3">
        <f>IF($A129&gt;10000,FUENTE!H122,IF($B129="SUMA",FUENTE!I122,""))</f>
        <v>0</v>
      </c>
      <c r="D129" s="3">
        <f>IF($A129&gt;10000,FUENTE!J122,IF($B129="SUMA",FUENTE!K122,""))</f>
        <v>0</v>
      </c>
      <c r="E129" s="3">
        <f>IF($A129&gt;10000,FUENTE!L122,IF($B129="SUMA",FUENTE!M122,""))</f>
        <v>0</v>
      </c>
      <c r="F129" s="3">
        <f>IF($A129&gt;10000,FUENTE!N122,IF($B129="SUMA",FUENTE!O122,""))</f>
        <v>0</v>
      </c>
      <c r="G129" s="3">
        <f>IF($A129&gt;10000,FUENTE!P122,IF($B129="SUMA",FUENTE!Q122,""))</f>
        <v>480</v>
      </c>
      <c r="H129" s="3">
        <f>IF($A129&gt;10000,FUENTE!R122,IF($B129="SUMA",FUENTE!S122,""))</f>
        <v>480</v>
      </c>
      <c r="I129" s="3">
        <f>IF($A129&gt;10000,FUENTE!T122,IF($B129="SUMA",FUENTE!U122,""))</f>
        <v>0</v>
      </c>
      <c r="J129" s="3">
        <f>IF($A129&gt;10000,FUENTE!V122,IF($B129="SUMA",FUENTE!W122,""))</f>
        <v>480</v>
      </c>
      <c r="K129" s="3">
        <f>IF($A129&gt;10000,FUENTE!X122,IF($B129="SUMA",FUENTE!Y122,""))</f>
        <v>480</v>
      </c>
    </row>
    <row r="130" spans="1:11" x14ac:dyDescent="0.25">
      <c r="A130" s="2">
        <f>IF(FUENTE!F123&gt;0,FUENTE!F123,0)</f>
        <v>23300</v>
      </c>
      <c r="B130" s="2" t="str">
        <f>IF(AND(A130=0,A129&gt;10000),"SUMA",IF(A130&gt;10000,FUENTE!$G123,IF(AND(A128&gt;10000,A128&lt;20000,A129=0),"HORTALIZAS",IF(AND(A128&gt;20000,A128&lt;30000,A129=0),"PAPAS",""))))</f>
        <v>RABANOS</v>
      </c>
      <c r="C130" s="3">
        <f>IF($A130&gt;10000,FUENTE!H123,IF($B130="SUMA",FUENTE!I123,""))</f>
        <v>714</v>
      </c>
      <c r="D130" s="3">
        <f>IF($A130&gt;10000,FUENTE!J123,IF($B130="SUMA",FUENTE!K123,""))</f>
        <v>253</v>
      </c>
      <c r="E130" s="3">
        <f>IF($A130&gt;10000,FUENTE!L123,IF($B130="SUMA",FUENTE!M123,""))</f>
        <v>967</v>
      </c>
      <c r="F130" s="3">
        <f>IF($A130&gt;10000,FUENTE!N123,IF($B130="SUMA",FUENTE!O123,""))</f>
        <v>0</v>
      </c>
      <c r="G130" s="3">
        <f>IF($A130&gt;10000,FUENTE!P123,IF($B130="SUMA",FUENTE!Q123,""))</f>
        <v>0</v>
      </c>
      <c r="H130" s="3">
        <f>IF($A130&gt;10000,FUENTE!R123,IF($B130="SUMA",FUENTE!S123,""))</f>
        <v>0</v>
      </c>
      <c r="I130" s="3">
        <f>IF($A130&gt;10000,FUENTE!T123,IF($B130="SUMA",FUENTE!U123,""))</f>
        <v>714</v>
      </c>
      <c r="J130" s="3">
        <f>IF($A130&gt;10000,FUENTE!V123,IF($B130="SUMA",FUENTE!W123,""))</f>
        <v>253</v>
      </c>
      <c r="K130" s="3">
        <f>IF($A130&gt;10000,FUENTE!X123,IF($B130="SUMA",FUENTE!Y123,""))</f>
        <v>967</v>
      </c>
    </row>
    <row r="131" spans="1:11" x14ac:dyDescent="0.25">
      <c r="A131" s="2">
        <f>IF(FUENTE!F124&gt;0,FUENTE!F124,0)</f>
        <v>23400</v>
      </c>
      <c r="B131" s="2" t="str">
        <f>IF(AND(A131=0,A130&gt;10000),"SUMA",IF(A131&gt;10000,FUENTE!$G124,IF(AND(A129&gt;10000,A129&lt;20000,A130=0),"HORTALIZAS",IF(AND(A129&gt;20000,A129&lt;30000,A130=0),"PAPAS",""))))</f>
        <v>REMOLACHA</v>
      </c>
      <c r="C131" s="3">
        <f>IF($A131&gt;10000,FUENTE!H124,IF($B131="SUMA",FUENTE!I124,""))</f>
        <v>6088</v>
      </c>
      <c r="D131" s="3">
        <f>IF($A131&gt;10000,FUENTE!J124,IF($B131="SUMA",FUENTE!K124,""))</f>
        <v>0</v>
      </c>
      <c r="E131" s="3">
        <f>IF($A131&gt;10000,FUENTE!L124,IF($B131="SUMA",FUENTE!M124,""))</f>
        <v>6088</v>
      </c>
      <c r="F131" s="3">
        <f>IF($A131&gt;10000,FUENTE!N124,IF($B131="SUMA",FUENTE!O124,""))</f>
        <v>0</v>
      </c>
      <c r="G131" s="3">
        <f>IF($A131&gt;10000,FUENTE!P124,IF($B131="SUMA",FUENTE!Q124,""))</f>
        <v>0</v>
      </c>
      <c r="H131" s="3">
        <f>IF($A131&gt;10000,FUENTE!R124,IF($B131="SUMA",FUENTE!S124,""))</f>
        <v>0</v>
      </c>
      <c r="I131" s="3">
        <f>IF($A131&gt;10000,FUENTE!T124,IF($B131="SUMA",FUENTE!U124,""))</f>
        <v>6088</v>
      </c>
      <c r="J131" s="3">
        <f>IF($A131&gt;10000,FUENTE!V124,IF($B131="SUMA",FUENTE!W124,""))</f>
        <v>0</v>
      </c>
      <c r="K131" s="3">
        <f>IF($A131&gt;10000,FUENTE!X124,IF($B131="SUMA",FUENTE!Y124,""))</f>
        <v>6088</v>
      </c>
    </row>
    <row r="132" spans="1:11" x14ac:dyDescent="0.25">
      <c r="A132" s="2">
        <f>IF(FUENTE!F125&gt;0,FUENTE!F125,0)</f>
        <v>23412</v>
      </c>
      <c r="B132" s="2" t="str">
        <f>IF(AND(A132=0,A131&gt;10000),"SUMA",IF(A132&gt;10000,FUENTE!$G125,IF(AND(A130&gt;10000,A130&lt;20000,A131=0),"HORTALIZAS",IF(AND(A130&gt;20000,A130&lt;30000,A131=0),"PAPAS",""))))</f>
        <v>ROMERO</v>
      </c>
      <c r="C132" s="3">
        <f>IF($A132&gt;10000,FUENTE!H125,IF($B132="SUMA",FUENTE!I125,""))</f>
        <v>0</v>
      </c>
      <c r="D132" s="3">
        <f>IF($A132&gt;10000,FUENTE!J125,IF($B132="SUMA",FUENTE!K125,""))</f>
        <v>4</v>
      </c>
      <c r="E132" s="3">
        <f>IF($A132&gt;10000,FUENTE!L125,IF($B132="SUMA",FUENTE!M125,""))</f>
        <v>4</v>
      </c>
      <c r="F132" s="3">
        <f>IF($A132&gt;10000,FUENTE!N125,IF($B132="SUMA",FUENTE!O125,""))</f>
        <v>0</v>
      </c>
      <c r="G132" s="3">
        <f>IF($A132&gt;10000,FUENTE!P125,IF($B132="SUMA",FUENTE!Q125,""))</f>
        <v>390</v>
      </c>
      <c r="H132" s="3">
        <f>IF($A132&gt;10000,FUENTE!R125,IF($B132="SUMA",FUENTE!S125,""))</f>
        <v>390</v>
      </c>
      <c r="I132" s="3">
        <f>IF($A132&gt;10000,FUENTE!T125,IF($B132="SUMA",FUENTE!U125,""))</f>
        <v>0</v>
      </c>
      <c r="J132" s="3">
        <f>IF($A132&gt;10000,FUENTE!V125,IF($B132="SUMA",FUENTE!W125,""))</f>
        <v>394</v>
      </c>
      <c r="K132" s="3">
        <f>IF($A132&gt;10000,FUENTE!X125,IF($B132="SUMA",FUENTE!Y125,""))</f>
        <v>394</v>
      </c>
    </row>
    <row r="133" spans="1:11" x14ac:dyDescent="0.25">
      <c r="A133" s="2">
        <f>IF(FUENTE!F126&gt;0,FUENTE!F126,0)</f>
        <v>23415</v>
      </c>
      <c r="B133" s="2" t="str">
        <f>IF(AND(A133=0,A132&gt;10000),"SUMA",IF(A133&gt;10000,FUENTE!$G126,IF(AND(A131&gt;10000,A131&lt;20000,A132=0),"HORTALIZAS",IF(AND(A131&gt;20000,A131&lt;30000,A132=0),"PAPAS",""))))</f>
        <v>RÚCULA</v>
      </c>
      <c r="C133" s="3">
        <f>IF($A133&gt;10000,FUENTE!H126,IF($B133="SUMA",FUENTE!I126,""))</f>
        <v>0</v>
      </c>
      <c r="D133" s="3">
        <f>IF($A133&gt;10000,FUENTE!J126,IF($B133="SUMA",FUENTE!K126,""))</f>
        <v>110</v>
      </c>
      <c r="E133" s="3">
        <f>IF($A133&gt;10000,FUENTE!L126,IF($B133="SUMA",FUENTE!M126,""))</f>
        <v>110</v>
      </c>
      <c r="F133" s="3">
        <f>IF($A133&gt;10000,FUENTE!N126,IF($B133="SUMA",FUENTE!O126,""))</f>
        <v>0</v>
      </c>
      <c r="G133" s="3">
        <f>IF($A133&gt;10000,FUENTE!P126,IF($B133="SUMA",FUENTE!Q126,""))</f>
        <v>4384</v>
      </c>
      <c r="H133" s="3">
        <f>IF($A133&gt;10000,FUENTE!R126,IF($B133="SUMA",FUENTE!S126,""))</f>
        <v>4384</v>
      </c>
      <c r="I133" s="3">
        <f>IF($A133&gt;10000,FUENTE!T126,IF($B133="SUMA",FUENTE!U126,""))</f>
        <v>0</v>
      </c>
      <c r="J133" s="3">
        <f>IF($A133&gt;10000,FUENTE!V126,IF($B133="SUMA",FUENTE!W126,""))</f>
        <v>4494</v>
      </c>
      <c r="K133" s="3">
        <f>IF($A133&gt;10000,FUENTE!X126,IF($B133="SUMA",FUENTE!Y126,""))</f>
        <v>4494</v>
      </c>
    </row>
    <row r="134" spans="1:11" x14ac:dyDescent="0.25">
      <c r="A134" s="2">
        <f>IF(FUENTE!F127&gt;0,FUENTE!F127,0)</f>
        <v>23500</v>
      </c>
      <c r="B134" s="2" t="str">
        <f>IF(AND(A134=0,A133&gt;10000),"SUMA",IF(A134&gt;10000,FUENTE!$G127,IF(AND(A132&gt;10000,A132&lt;20000,A133=0),"HORTALIZAS",IF(AND(A132&gt;20000,A132&lt;30000,A133=0),"PAPAS",""))))</f>
        <v>SETAS</v>
      </c>
      <c r="C134" s="3">
        <f>IF($A134&gt;10000,FUENTE!H127,IF($B134="SUMA",FUENTE!I127,""))</f>
        <v>21889</v>
      </c>
      <c r="D134" s="3">
        <f>IF($A134&gt;10000,FUENTE!J127,IF($B134="SUMA",FUENTE!K127,""))</f>
        <v>0</v>
      </c>
      <c r="E134" s="3">
        <f>IF($A134&gt;10000,FUENTE!L127,IF($B134="SUMA",FUENTE!M127,""))</f>
        <v>21889</v>
      </c>
      <c r="F134" s="3">
        <f>IF($A134&gt;10000,FUENTE!N127,IF($B134="SUMA",FUENTE!O127,""))</f>
        <v>0</v>
      </c>
      <c r="G134" s="3">
        <f>IF($A134&gt;10000,FUENTE!P127,IF($B134="SUMA",FUENTE!Q127,""))</f>
        <v>50</v>
      </c>
      <c r="H134" s="3">
        <f>IF($A134&gt;10000,FUENTE!R127,IF($B134="SUMA",FUENTE!S127,""))</f>
        <v>50</v>
      </c>
      <c r="I134" s="3">
        <f>IF($A134&gt;10000,FUENTE!T127,IF($B134="SUMA",FUENTE!U127,""))</f>
        <v>21889</v>
      </c>
      <c r="J134" s="3">
        <f>IF($A134&gt;10000,FUENTE!V127,IF($B134="SUMA",FUENTE!W127,""))</f>
        <v>50</v>
      </c>
      <c r="K134" s="3">
        <f>IF($A134&gt;10000,FUENTE!X127,IF($B134="SUMA",FUENTE!Y127,""))</f>
        <v>21939</v>
      </c>
    </row>
    <row r="135" spans="1:11" x14ac:dyDescent="0.25">
      <c r="A135" s="2">
        <f>IF(FUENTE!F128&gt;0,FUENTE!F128,0)</f>
        <v>23603</v>
      </c>
      <c r="B135" s="2" t="str">
        <f>IF(AND(A135=0,A134&gt;10000),"SUMA",IF(A135&gt;10000,FUENTE!$G128,IF(AND(A133&gt;10000,A133&lt;20000,A134=0),"HORTALIZAS",IF(AND(A133&gt;20000,A133&lt;30000,A134=0),"PAPAS",""))))</f>
        <v>TOMATE PERA</v>
      </c>
      <c r="C135" s="3">
        <f>IF($A135&gt;10000,FUENTE!H128,IF($B135="SUMA",FUENTE!I128,""))</f>
        <v>19324</v>
      </c>
      <c r="D135" s="3">
        <f>IF($A135&gt;10000,FUENTE!J128,IF($B135="SUMA",FUENTE!K128,""))</f>
        <v>5906</v>
      </c>
      <c r="E135" s="3">
        <f>IF($A135&gt;10000,FUENTE!L128,IF($B135="SUMA",FUENTE!M128,""))</f>
        <v>25230</v>
      </c>
      <c r="F135" s="3">
        <f>IF($A135&gt;10000,FUENTE!N128,IF($B135="SUMA",FUENTE!O128,""))</f>
        <v>0</v>
      </c>
      <c r="G135" s="3">
        <f>IF($A135&gt;10000,FUENTE!P128,IF($B135="SUMA",FUENTE!Q128,""))</f>
        <v>1375</v>
      </c>
      <c r="H135" s="3">
        <f>IF($A135&gt;10000,FUENTE!R128,IF($B135="SUMA",FUENTE!S128,""))</f>
        <v>1375</v>
      </c>
      <c r="I135" s="3">
        <f>IF($A135&gt;10000,FUENTE!T128,IF($B135="SUMA",FUENTE!U128,""))</f>
        <v>19324</v>
      </c>
      <c r="J135" s="3">
        <f>IF($A135&gt;10000,FUENTE!V128,IF($B135="SUMA",FUENTE!W128,""))</f>
        <v>7281</v>
      </c>
      <c r="K135" s="3">
        <f>IF($A135&gt;10000,FUENTE!X128,IF($B135="SUMA",FUENTE!Y128,""))</f>
        <v>26605</v>
      </c>
    </row>
    <row r="136" spans="1:11" x14ac:dyDescent="0.25">
      <c r="A136" s="2">
        <f>IF(FUENTE!F129&gt;0,FUENTE!F129,0)</f>
        <v>23605</v>
      </c>
      <c r="B136" s="2" t="str">
        <f>IF(AND(A136=0,A135&gt;10000),"SUMA",IF(A136&gt;10000,FUENTE!$G129,IF(AND(A134&gt;10000,A134&lt;20000,A135=0),"HORTALIZAS",IF(AND(A134&gt;20000,A134&lt;30000,A135=0),"PAPAS",""))))</f>
        <v>TOMATE SALSA</v>
      </c>
      <c r="C136" s="3">
        <f>IF($A136&gt;10000,FUENTE!H129,IF($B136="SUMA",FUENTE!I129,""))</f>
        <v>43664</v>
      </c>
      <c r="D136" s="3">
        <f>IF($A136&gt;10000,FUENTE!J129,IF($B136="SUMA",FUENTE!K129,""))</f>
        <v>23174</v>
      </c>
      <c r="E136" s="3">
        <f>IF($A136&gt;10000,FUENTE!L129,IF($B136="SUMA",FUENTE!M129,""))</f>
        <v>66838</v>
      </c>
      <c r="F136" s="3">
        <f>IF($A136&gt;10000,FUENTE!N129,IF($B136="SUMA",FUENTE!O129,""))</f>
        <v>0</v>
      </c>
      <c r="G136" s="3">
        <f>IF($A136&gt;10000,FUENTE!P129,IF($B136="SUMA",FUENTE!Q129,""))</f>
        <v>31580</v>
      </c>
      <c r="H136" s="3">
        <f>IF($A136&gt;10000,FUENTE!R129,IF($B136="SUMA",FUENTE!S129,""))</f>
        <v>31580</v>
      </c>
      <c r="I136" s="3">
        <f>IF($A136&gt;10000,FUENTE!T129,IF($B136="SUMA",FUENTE!U129,""))</f>
        <v>43664</v>
      </c>
      <c r="J136" s="3">
        <f>IF($A136&gt;10000,FUENTE!V129,IF($B136="SUMA",FUENTE!W129,""))</f>
        <v>54754</v>
      </c>
      <c r="K136" s="3">
        <f>IF($A136&gt;10000,FUENTE!X129,IF($B136="SUMA",FUENTE!Y129,""))</f>
        <v>98418</v>
      </c>
    </row>
    <row r="137" spans="1:11" x14ac:dyDescent="0.25">
      <c r="A137" s="2">
        <f>IF(FUENTE!F130&gt;0,FUENTE!F130,0)</f>
        <v>23614</v>
      </c>
      <c r="B137" s="2" t="str">
        <f>IF(AND(A137=0,A136&gt;10000),"SUMA",IF(A137&gt;10000,FUENTE!$G130,IF(AND(A135&gt;10000,A135&lt;20000,A136=0),"HORTALIZAS",IF(AND(A135&gt;20000,A135&lt;30000,A136=0),"PAPAS",""))))</f>
        <v>TOMATE ENSALADA</v>
      </c>
      <c r="C137" s="3">
        <f>IF($A137&gt;10000,FUENTE!H130,IF($B137="SUMA",FUENTE!I130,""))</f>
        <v>255097</v>
      </c>
      <c r="D137" s="3">
        <f>IF($A137&gt;10000,FUENTE!J130,IF($B137="SUMA",FUENTE!K130,""))</f>
        <v>41546</v>
      </c>
      <c r="E137" s="3">
        <f>IF($A137&gt;10000,FUENTE!L130,IF($B137="SUMA",FUENTE!M130,""))</f>
        <v>296643</v>
      </c>
      <c r="F137" s="3">
        <f>IF($A137&gt;10000,FUENTE!N130,IF($B137="SUMA",FUENTE!O130,""))</f>
        <v>0</v>
      </c>
      <c r="G137" s="3">
        <f>IF($A137&gt;10000,FUENTE!P130,IF($B137="SUMA",FUENTE!Q130,""))</f>
        <v>110119</v>
      </c>
      <c r="H137" s="3">
        <f>IF($A137&gt;10000,FUENTE!R130,IF($B137="SUMA",FUENTE!S130,""))</f>
        <v>110119</v>
      </c>
      <c r="I137" s="3">
        <f>IF($A137&gt;10000,FUENTE!T130,IF($B137="SUMA",FUENTE!U130,""))</f>
        <v>255097</v>
      </c>
      <c r="J137" s="3">
        <f>IF($A137&gt;10000,FUENTE!V130,IF($B137="SUMA",FUENTE!W130,""))</f>
        <v>151665</v>
      </c>
      <c r="K137" s="3">
        <f>IF($A137&gt;10000,FUENTE!X130,IF($B137="SUMA",FUENTE!Y130,""))</f>
        <v>406762</v>
      </c>
    </row>
    <row r="138" spans="1:11" x14ac:dyDescent="0.25">
      <c r="A138" s="2">
        <f>IF(FUENTE!F131&gt;0,FUENTE!F131,0)</f>
        <v>23617</v>
      </c>
      <c r="B138" s="2" t="str">
        <f>IF(AND(A138=0,A137&gt;10000),"SUMA",IF(A138&gt;10000,FUENTE!$G131,IF(AND(A136&gt;10000,A136&lt;20000,A137=0),"HORTALIZAS",IF(AND(A136&gt;20000,A136&lt;30000,A137=0),"PAPAS",""))))</f>
        <v>TOMATE CHERRY</v>
      </c>
      <c r="C138" s="3">
        <f>IF($A138&gt;10000,FUENTE!H131,IF($B138="SUMA",FUENTE!I131,""))</f>
        <v>50447</v>
      </c>
      <c r="D138" s="3">
        <f>IF($A138&gt;10000,FUENTE!J131,IF($B138="SUMA",FUENTE!K131,""))</f>
        <v>2228</v>
      </c>
      <c r="E138" s="3">
        <f>IF($A138&gt;10000,FUENTE!L131,IF($B138="SUMA",FUENTE!M131,""))</f>
        <v>52675</v>
      </c>
      <c r="F138" s="3">
        <f>IF($A138&gt;10000,FUENTE!N131,IF($B138="SUMA",FUENTE!O131,""))</f>
        <v>0</v>
      </c>
      <c r="G138" s="3">
        <f>IF($A138&gt;10000,FUENTE!P131,IF($B138="SUMA",FUENTE!Q131,""))</f>
        <v>2030</v>
      </c>
      <c r="H138" s="3">
        <f>IF($A138&gt;10000,FUENTE!R131,IF($B138="SUMA",FUENTE!S131,""))</f>
        <v>2030</v>
      </c>
      <c r="I138" s="3">
        <f>IF($A138&gt;10000,FUENTE!T131,IF($B138="SUMA",FUENTE!U131,""))</f>
        <v>50447</v>
      </c>
      <c r="J138" s="3">
        <f>IF($A138&gt;10000,FUENTE!V131,IF($B138="SUMA",FUENTE!W131,""))</f>
        <v>4258</v>
      </c>
      <c r="K138" s="3">
        <f>IF($A138&gt;10000,FUENTE!X131,IF($B138="SUMA",FUENTE!Y131,""))</f>
        <v>54705</v>
      </c>
    </row>
    <row r="139" spans="1:11" x14ac:dyDescent="0.25">
      <c r="A139" s="2">
        <f>IF(FUENTE!F132&gt;0,FUENTE!F132,0)</f>
        <v>23618</v>
      </c>
      <c r="B139" s="2" t="str">
        <f>IF(AND(A139=0,A138&gt;10000),"SUMA",IF(A139&gt;10000,FUENTE!$G132,IF(AND(A137&gt;10000,A137&lt;20000,A138=0),"HORTALIZAS",IF(AND(A137&gt;20000,A137&lt;30000,A138=0),"PAPAS",""))))</f>
        <v>TAMARILLO</v>
      </c>
      <c r="C139" s="3">
        <f>IF($A139&gt;10000,FUENTE!H132,IF($B139="SUMA",FUENTE!I132,""))</f>
        <v>0</v>
      </c>
      <c r="D139" s="3">
        <f>IF($A139&gt;10000,FUENTE!J132,IF($B139="SUMA",FUENTE!K132,""))</f>
        <v>0</v>
      </c>
      <c r="E139" s="3">
        <f>IF($A139&gt;10000,FUENTE!L132,IF($B139="SUMA",FUENTE!M132,""))</f>
        <v>0</v>
      </c>
      <c r="F139" s="3">
        <f>IF($A139&gt;10000,FUENTE!N132,IF($B139="SUMA",FUENTE!O132,""))</f>
        <v>0</v>
      </c>
      <c r="G139" s="3">
        <f>IF($A139&gt;10000,FUENTE!P132,IF($B139="SUMA",FUENTE!Q132,""))</f>
        <v>323</v>
      </c>
      <c r="H139" s="3">
        <f>IF($A139&gt;10000,FUENTE!R132,IF($B139="SUMA",FUENTE!S132,""))</f>
        <v>323</v>
      </c>
      <c r="I139" s="3">
        <f>IF($A139&gt;10000,FUENTE!T132,IF($B139="SUMA",FUENTE!U132,""))</f>
        <v>0</v>
      </c>
      <c r="J139" s="3">
        <f>IF($A139&gt;10000,FUENTE!V132,IF($B139="SUMA",FUENTE!W132,""))</f>
        <v>323</v>
      </c>
      <c r="K139" s="3">
        <f>IF($A139&gt;10000,FUENTE!X132,IF($B139="SUMA",FUENTE!Y132,""))</f>
        <v>323</v>
      </c>
    </row>
    <row r="140" spans="1:11" x14ac:dyDescent="0.25">
      <c r="A140" s="2">
        <f>IF(FUENTE!F133&gt;0,FUENTE!F133,0)</f>
        <v>23632</v>
      </c>
      <c r="B140" s="2" t="str">
        <f>IF(AND(A140=0,A139&gt;10000),"SUMA",IF(A140&gt;10000,FUENTE!$G133,IF(AND(A138&gt;10000,A138&lt;20000,A139=0),"HORTALIZAS",IF(AND(A138&gt;20000,A138&lt;30000,A139=0),"PAPAS",""))))</f>
        <v>TOMILLO</v>
      </c>
      <c r="C140" s="3">
        <f>IF($A140&gt;10000,FUENTE!H133,IF($B140="SUMA",FUENTE!I133,""))</f>
        <v>0</v>
      </c>
      <c r="D140" s="3">
        <f>IF($A140&gt;10000,FUENTE!J133,IF($B140="SUMA",FUENTE!K133,""))</f>
        <v>0</v>
      </c>
      <c r="E140" s="3">
        <f>IF($A140&gt;10000,FUENTE!L133,IF($B140="SUMA",FUENTE!M133,""))</f>
        <v>0</v>
      </c>
      <c r="F140" s="3">
        <f>IF($A140&gt;10000,FUENTE!N133,IF($B140="SUMA",FUENTE!O133,""))</f>
        <v>0</v>
      </c>
      <c r="G140" s="3">
        <f>IF($A140&gt;10000,FUENTE!P133,IF($B140="SUMA",FUENTE!Q133,""))</f>
        <v>335</v>
      </c>
      <c r="H140" s="3">
        <f>IF($A140&gt;10000,FUENTE!R133,IF($B140="SUMA",FUENTE!S133,""))</f>
        <v>335</v>
      </c>
      <c r="I140" s="3">
        <f>IF($A140&gt;10000,FUENTE!T133,IF($B140="SUMA",FUENTE!U133,""))</f>
        <v>0</v>
      </c>
      <c r="J140" s="3">
        <f>IF($A140&gt;10000,FUENTE!V133,IF($B140="SUMA",FUENTE!W133,""))</f>
        <v>335</v>
      </c>
      <c r="K140" s="3">
        <f>IF($A140&gt;10000,FUENTE!X133,IF($B140="SUMA",FUENTE!Y133,""))</f>
        <v>335</v>
      </c>
    </row>
    <row r="141" spans="1:11" x14ac:dyDescent="0.25">
      <c r="A141" s="2">
        <f>IF(FUENTE!F134&gt;0,FUENTE!F134,0)</f>
        <v>23700</v>
      </c>
      <c r="B141" s="2" t="str">
        <f>IF(AND(A141=0,A140&gt;10000),"SUMA",IF(A141&gt;10000,FUENTE!$G134,IF(AND(A139&gt;10000,A139&lt;20000,A140=0),"HORTALIZAS",IF(AND(A139&gt;20000,A139&lt;30000,A140=0),"PAPAS",""))))</f>
        <v>ZANAHORIAS DE SEGUNDA</v>
      </c>
      <c r="C141" s="3">
        <f>IF($A141&gt;10000,FUENTE!H134,IF($B141="SUMA",FUENTE!I134,""))</f>
        <v>284542</v>
      </c>
      <c r="D141" s="3">
        <f>IF($A141&gt;10000,FUENTE!J134,IF($B141="SUMA",FUENTE!K134,""))</f>
        <v>270</v>
      </c>
      <c r="E141" s="3">
        <f>IF($A141&gt;10000,FUENTE!L134,IF($B141="SUMA",FUENTE!M134,""))</f>
        <v>284812</v>
      </c>
      <c r="F141" s="3">
        <f>IF($A141&gt;10000,FUENTE!N134,IF($B141="SUMA",FUENTE!O134,""))</f>
        <v>0</v>
      </c>
      <c r="G141" s="3">
        <f>IF($A141&gt;10000,FUENTE!P134,IF($B141="SUMA",FUENTE!Q134,""))</f>
        <v>3790</v>
      </c>
      <c r="H141" s="3">
        <f>IF($A141&gt;10000,FUENTE!R134,IF($B141="SUMA",FUENTE!S134,""))</f>
        <v>3790</v>
      </c>
      <c r="I141" s="3">
        <f>IF($A141&gt;10000,FUENTE!T134,IF($B141="SUMA",FUENTE!U134,""))</f>
        <v>284542</v>
      </c>
      <c r="J141" s="3">
        <f>IF($A141&gt;10000,FUENTE!V134,IF($B141="SUMA",FUENTE!W134,""))</f>
        <v>4060</v>
      </c>
      <c r="K141" s="3">
        <f>IF($A141&gt;10000,FUENTE!X134,IF($B141="SUMA",FUENTE!Y134,""))</f>
        <v>288602</v>
      </c>
    </row>
    <row r="142" spans="1:11" x14ac:dyDescent="0.25">
      <c r="A142" s="2">
        <f>IF(FUENTE!F135&gt;0,FUENTE!F135,0)</f>
        <v>23701</v>
      </c>
      <c r="B142" s="2" t="str">
        <f>IF(AND(A142=0,A141&gt;10000),"SUMA",IF(A142&gt;10000,FUENTE!$G135,IF(AND(A140&gt;10000,A140&lt;20000,A141=0),"HORTALIZAS",IF(AND(A140&gt;20000,A140&lt;30000,A141=0),"PAPAS",""))))</f>
        <v>ZANAHORIAS DE PRIMERA</v>
      </c>
      <c r="C142" s="3">
        <f>IF($A142&gt;10000,FUENTE!H135,IF($B142="SUMA",FUENTE!I135,""))</f>
        <v>3750</v>
      </c>
      <c r="D142" s="3">
        <f>IF($A142&gt;10000,FUENTE!J135,IF($B142="SUMA",FUENTE!K135,""))</f>
        <v>6800</v>
      </c>
      <c r="E142" s="3">
        <f>IF($A142&gt;10000,FUENTE!L135,IF($B142="SUMA",FUENTE!M135,""))</f>
        <v>10550</v>
      </c>
      <c r="F142" s="3">
        <f>IF($A142&gt;10000,FUENTE!N135,IF($B142="SUMA",FUENTE!O135,""))</f>
        <v>0</v>
      </c>
      <c r="G142" s="3">
        <f>IF($A142&gt;10000,FUENTE!P135,IF($B142="SUMA",FUENTE!Q135,""))</f>
        <v>35765</v>
      </c>
      <c r="H142" s="3">
        <f>IF($A142&gt;10000,FUENTE!R135,IF($B142="SUMA",FUENTE!S135,""))</f>
        <v>35765</v>
      </c>
      <c r="I142" s="3">
        <f>IF($A142&gt;10000,FUENTE!T135,IF($B142="SUMA",FUENTE!U135,""))</f>
        <v>3750</v>
      </c>
      <c r="J142" s="3">
        <f>IF($A142&gt;10000,FUENTE!V135,IF($B142="SUMA",FUENTE!W135,""))</f>
        <v>42565</v>
      </c>
      <c r="K142" s="3">
        <f>IF($A142&gt;10000,FUENTE!X135,IF($B142="SUMA",FUENTE!Y135,""))</f>
        <v>46315</v>
      </c>
    </row>
    <row r="143" spans="1:11" x14ac:dyDescent="0.25">
      <c r="A143" s="2">
        <f>IF(FUENTE!F136&gt;0,FUENTE!F136,0)</f>
        <v>23800</v>
      </c>
      <c r="B143" s="2" t="str">
        <f>IF(AND(A143=0,A142&gt;10000),"SUMA",IF(A143&gt;10000,FUENTE!$G136,IF(AND(A141&gt;10000,A141&lt;20000,A142=0),"HORTALIZAS",IF(AND(A141&gt;20000,A141&lt;30000,A142=0),"PAPAS",""))))</f>
        <v>BATATAS OTRAS</v>
      </c>
      <c r="C143" s="3">
        <f>IF($A143&gt;10000,FUENTE!H136,IF($B143="SUMA",FUENTE!I136,""))</f>
        <v>19286</v>
      </c>
      <c r="D143" s="3">
        <f>IF($A143&gt;10000,FUENTE!J136,IF($B143="SUMA",FUENTE!K136,""))</f>
        <v>6293</v>
      </c>
      <c r="E143" s="3">
        <f>IF($A143&gt;10000,FUENTE!L136,IF($B143="SUMA",FUENTE!M136,""))</f>
        <v>25579</v>
      </c>
      <c r="F143" s="3">
        <f>IF($A143&gt;10000,FUENTE!N136,IF($B143="SUMA",FUENTE!O136,""))</f>
        <v>0</v>
      </c>
      <c r="G143" s="3">
        <f>IF($A143&gt;10000,FUENTE!P136,IF($B143="SUMA",FUENTE!Q136,""))</f>
        <v>1620</v>
      </c>
      <c r="H143" s="3">
        <f>IF($A143&gt;10000,FUENTE!R136,IF($B143="SUMA",FUENTE!S136,""))</f>
        <v>1620</v>
      </c>
      <c r="I143" s="3">
        <f>IF($A143&gt;10000,FUENTE!T136,IF($B143="SUMA",FUENTE!U136,""))</f>
        <v>19286</v>
      </c>
      <c r="J143" s="3">
        <f>IF($A143&gt;10000,FUENTE!V136,IF($B143="SUMA",FUENTE!W136,""))</f>
        <v>7913</v>
      </c>
      <c r="K143" s="3">
        <f>IF($A143&gt;10000,FUENTE!X136,IF($B143="SUMA",FUENTE!Y136,""))</f>
        <v>27199</v>
      </c>
    </row>
    <row r="144" spans="1:11" x14ac:dyDescent="0.25">
      <c r="A144" s="2">
        <f>IF(FUENTE!F137&gt;0,FUENTE!F137,0)</f>
        <v>23801</v>
      </c>
      <c r="B144" s="2" t="str">
        <f>IF(AND(A144=0,A143&gt;10000),"SUMA",IF(A144&gt;10000,FUENTE!$G137,IF(AND(A142&gt;10000,A142&lt;20000,A143=0),"HORTALIZAS",IF(AND(A142&gt;20000,A142&lt;30000,A143=0),"PAPAS",""))))</f>
        <v>BATATAS LANZAROTE</v>
      </c>
      <c r="C144" s="3">
        <f>IF($A144&gt;10000,FUENTE!H137,IF($B144="SUMA",FUENTE!I137,""))</f>
        <v>106823</v>
      </c>
      <c r="D144" s="3">
        <f>IF($A144&gt;10000,FUENTE!J137,IF($B144="SUMA",FUENTE!K137,""))</f>
        <v>0</v>
      </c>
      <c r="E144" s="3">
        <f>IF($A144&gt;10000,FUENTE!L137,IF($B144="SUMA",FUENTE!M137,""))</f>
        <v>106823</v>
      </c>
      <c r="F144" s="3">
        <f>IF($A144&gt;10000,FUENTE!N137,IF($B144="SUMA",FUENTE!O137,""))</f>
        <v>0</v>
      </c>
      <c r="G144" s="3">
        <f>IF($A144&gt;10000,FUENTE!P137,IF($B144="SUMA",FUENTE!Q137,""))</f>
        <v>0</v>
      </c>
      <c r="H144" s="3">
        <f>IF($A144&gt;10000,FUENTE!R137,IF($B144="SUMA",FUENTE!S137,""))</f>
        <v>0</v>
      </c>
      <c r="I144" s="3">
        <f>IF($A144&gt;10000,FUENTE!T137,IF($B144="SUMA",FUENTE!U137,""))</f>
        <v>106823</v>
      </c>
      <c r="J144" s="3">
        <f>IF($A144&gt;10000,FUENTE!V137,IF($B144="SUMA",FUENTE!W137,""))</f>
        <v>0</v>
      </c>
      <c r="K144" s="3">
        <f>IF($A144&gt;10000,FUENTE!X137,IF($B144="SUMA",FUENTE!Y137,""))</f>
        <v>106823</v>
      </c>
    </row>
    <row r="145" spans="1:11" x14ac:dyDescent="0.25">
      <c r="A145" s="2">
        <f>IF(FUENTE!F138&gt;0,FUENTE!F138,0)</f>
        <v>23802</v>
      </c>
      <c r="B145" s="2" t="str">
        <f>IF(AND(A145=0,A144&gt;10000),"SUMA",IF(A145&gt;10000,FUENTE!$G138,IF(AND(A143&gt;10000,A143&lt;20000,A144=0),"HORTALIZAS",IF(AND(A143&gt;20000,A143&lt;30000,A144=0),"PAPAS",""))))</f>
        <v>BATATAS YEMA HUEVO</v>
      </c>
      <c r="C145" s="3">
        <f>IF($A145&gt;10000,FUENTE!H138,IF($B145="SUMA",FUENTE!I138,""))</f>
        <v>2000</v>
      </c>
      <c r="D145" s="3">
        <f>IF($A145&gt;10000,FUENTE!J138,IF($B145="SUMA",FUENTE!K138,""))</f>
        <v>5928</v>
      </c>
      <c r="E145" s="3">
        <f>IF($A145&gt;10000,FUENTE!L138,IF($B145="SUMA",FUENTE!M138,""))</f>
        <v>7928</v>
      </c>
      <c r="F145" s="3">
        <f>IF($A145&gt;10000,FUENTE!N138,IF($B145="SUMA",FUENTE!O138,""))</f>
        <v>0</v>
      </c>
      <c r="G145" s="3">
        <f>IF($A145&gt;10000,FUENTE!P138,IF($B145="SUMA",FUENTE!Q138,""))</f>
        <v>4599</v>
      </c>
      <c r="H145" s="3">
        <f>IF($A145&gt;10000,FUENTE!R138,IF($B145="SUMA",FUENTE!S138,""))</f>
        <v>4599</v>
      </c>
      <c r="I145" s="3">
        <f>IF($A145&gt;10000,FUENTE!T138,IF($B145="SUMA",FUENTE!U138,""))</f>
        <v>2000</v>
      </c>
      <c r="J145" s="3">
        <f>IF($A145&gt;10000,FUENTE!V138,IF($B145="SUMA",FUENTE!W138,""))</f>
        <v>10527</v>
      </c>
      <c r="K145" s="3">
        <f>IF($A145&gt;10000,FUENTE!X138,IF($B145="SUMA",FUENTE!Y138,""))</f>
        <v>12527</v>
      </c>
    </row>
    <row r="146" spans="1:11" x14ac:dyDescent="0.25">
      <c r="A146" s="2">
        <f>IF(FUENTE!F139&gt;0,FUENTE!F139,0)</f>
        <v>23803</v>
      </c>
      <c r="B146" s="2" t="str">
        <f>IF(AND(A146=0,A145&gt;10000),"SUMA",IF(A146&gt;10000,FUENTE!$G139,IF(AND(A144&gt;10000,A144&lt;20000,A145=0),"HORTALIZAS",IF(AND(A144&gt;20000,A144&lt;30000,A145=0),"PAPAS",""))))</f>
        <v>BATATAS BLANCAS</v>
      </c>
      <c r="C146" s="3">
        <f>IF($A146&gt;10000,FUENTE!H139,IF($B146="SUMA",FUENTE!I139,""))</f>
        <v>0</v>
      </c>
      <c r="D146" s="3">
        <f>IF($A146&gt;10000,FUENTE!J139,IF($B146="SUMA",FUENTE!K139,""))</f>
        <v>2157</v>
      </c>
      <c r="E146" s="3">
        <f>IF($A146&gt;10000,FUENTE!L139,IF($B146="SUMA",FUENTE!M139,""))</f>
        <v>2157</v>
      </c>
      <c r="F146" s="3">
        <f>IF($A146&gt;10000,FUENTE!N139,IF($B146="SUMA",FUENTE!O139,""))</f>
        <v>0</v>
      </c>
      <c r="G146" s="3">
        <f>IF($A146&gt;10000,FUENTE!P139,IF($B146="SUMA",FUENTE!Q139,""))</f>
        <v>13113</v>
      </c>
      <c r="H146" s="3">
        <f>IF($A146&gt;10000,FUENTE!R139,IF($B146="SUMA",FUENTE!S139,""))</f>
        <v>13113</v>
      </c>
      <c r="I146" s="3">
        <f>IF($A146&gt;10000,FUENTE!T139,IF($B146="SUMA",FUENTE!U139,""))</f>
        <v>0</v>
      </c>
      <c r="J146" s="3">
        <f>IF($A146&gt;10000,FUENTE!V139,IF($B146="SUMA",FUENTE!W139,""))</f>
        <v>15270</v>
      </c>
      <c r="K146" s="3">
        <f>IF($A146&gt;10000,FUENTE!X139,IF($B146="SUMA",FUENTE!Y139,""))</f>
        <v>15270</v>
      </c>
    </row>
    <row r="147" spans="1:11" x14ac:dyDescent="0.25">
      <c r="A147" s="2">
        <f>IF(FUENTE!F140&gt;0,FUENTE!F140,0)</f>
        <v>24500</v>
      </c>
      <c r="B147" s="2" t="str">
        <f>IF(AND(A147=0,A146&gt;10000),"SUMA",IF(A147&gt;10000,FUENTE!$G140,IF(AND(A145&gt;10000,A145&lt;20000,A146=0),"HORTALIZAS",IF(AND(A145&gt;20000,A145&lt;30000,A146=0),"PAPAS",""))))</f>
        <v>PIMIENTAS OTRAS</v>
      </c>
      <c r="C147" s="3">
        <f>IF($A147&gt;10000,FUENTE!H140,IF($B147="SUMA",FUENTE!I140,""))</f>
        <v>0</v>
      </c>
      <c r="D147" s="3">
        <f>IF($A147&gt;10000,FUENTE!J140,IF($B147="SUMA",FUENTE!K140,""))</f>
        <v>200</v>
      </c>
      <c r="E147" s="3">
        <f>IF($A147&gt;10000,FUENTE!L140,IF($B147="SUMA",FUENTE!M140,""))</f>
        <v>200</v>
      </c>
      <c r="F147" s="3">
        <f>IF($A147&gt;10000,FUENTE!N140,IF($B147="SUMA",FUENTE!O140,""))</f>
        <v>0</v>
      </c>
      <c r="G147" s="3">
        <f>IF($A147&gt;10000,FUENTE!P140,IF($B147="SUMA",FUENTE!Q140,""))</f>
        <v>329</v>
      </c>
      <c r="H147" s="3">
        <f>IF($A147&gt;10000,FUENTE!R140,IF($B147="SUMA",FUENTE!S140,""))</f>
        <v>329</v>
      </c>
      <c r="I147" s="3">
        <f>IF($A147&gt;10000,FUENTE!T140,IF($B147="SUMA",FUENTE!U140,""))</f>
        <v>0</v>
      </c>
      <c r="J147" s="3">
        <f>IF($A147&gt;10000,FUENTE!V140,IF($B147="SUMA",FUENTE!W140,""))</f>
        <v>529</v>
      </c>
      <c r="K147" s="3">
        <f>IF($A147&gt;10000,FUENTE!X140,IF($B147="SUMA",FUENTE!Y140,""))</f>
        <v>529</v>
      </c>
    </row>
    <row r="148" spans="1:11" x14ac:dyDescent="0.25">
      <c r="A148" s="2">
        <f>IF(FUENTE!F141&gt;0,FUENTE!F141,0)</f>
        <v>24503</v>
      </c>
      <c r="B148" s="2" t="str">
        <f>IF(AND(A148=0,A147&gt;10000),"SUMA",IF(A148&gt;10000,FUENTE!$G141,IF(AND(A146&gt;10000,A146&lt;20000,A147=0),"HORTALIZAS",IF(AND(A146&gt;20000,A146&lt;30000,A147=0),"PAPAS",""))))</f>
        <v>PIMIENTAS PALMERAS SECAS</v>
      </c>
      <c r="C148" s="3">
        <f>IF($A148&gt;10000,FUENTE!H141,IF($B148="SUMA",FUENTE!I141,""))</f>
        <v>0</v>
      </c>
      <c r="D148" s="3">
        <f>IF($A148&gt;10000,FUENTE!J141,IF($B148="SUMA",FUENTE!K141,""))</f>
        <v>10</v>
      </c>
      <c r="E148" s="3">
        <f>IF($A148&gt;10000,FUENTE!L141,IF($B148="SUMA",FUENTE!M141,""))</f>
        <v>10</v>
      </c>
      <c r="F148" s="3">
        <f>IF($A148&gt;10000,FUENTE!N141,IF($B148="SUMA",FUENTE!O141,""))</f>
        <v>0</v>
      </c>
      <c r="G148" s="3">
        <f>IF($A148&gt;10000,FUENTE!P141,IF($B148="SUMA",FUENTE!Q141,""))</f>
        <v>560</v>
      </c>
      <c r="H148" s="3">
        <f>IF($A148&gt;10000,FUENTE!R141,IF($B148="SUMA",FUENTE!S141,""))</f>
        <v>560</v>
      </c>
      <c r="I148" s="3">
        <f>IF($A148&gt;10000,FUENTE!T141,IF($B148="SUMA",FUENTE!U141,""))</f>
        <v>0</v>
      </c>
      <c r="J148" s="3">
        <f>IF($A148&gt;10000,FUENTE!V141,IF($B148="SUMA",FUENTE!W141,""))</f>
        <v>570</v>
      </c>
      <c r="K148" s="3">
        <f>IF($A148&gt;10000,FUENTE!X141,IF($B148="SUMA",FUENTE!Y141,""))</f>
        <v>570</v>
      </c>
    </row>
    <row r="149" spans="1:11" x14ac:dyDescent="0.25">
      <c r="A149" s="2">
        <f>IF(FUENTE!F142&gt;0,FUENTE!F142,0)</f>
        <v>24505</v>
      </c>
      <c r="B149" s="2" t="str">
        <f>IF(AND(A149=0,A148&gt;10000),"SUMA",IF(A149&gt;10000,FUENTE!$G142,IF(AND(A147&gt;10000,A147&lt;20000,A148=0),"HORTALIZAS",IF(AND(A147&gt;20000,A147&lt;30000,A148=0),"PAPAS",""))))</f>
        <v>PIMIENTA PALMERA</v>
      </c>
      <c r="C149" s="3">
        <f>IF($A149&gt;10000,FUENTE!H142,IF($B149="SUMA",FUENTE!I142,""))</f>
        <v>0</v>
      </c>
      <c r="D149" s="3">
        <f>IF($A149&gt;10000,FUENTE!J142,IF($B149="SUMA",FUENTE!K142,""))</f>
        <v>0</v>
      </c>
      <c r="E149" s="3">
        <f>IF($A149&gt;10000,FUENTE!L142,IF($B149="SUMA",FUENTE!M142,""))</f>
        <v>0</v>
      </c>
      <c r="F149" s="3">
        <f>IF($A149&gt;10000,FUENTE!N142,IF($B149="SUMA",FUENTE!O142,""))</f>
        <v>0</v>
      </c>
      <c r="G149" s="3">
        <f>IF($A149&gt;10000,FUENTE!P142,IF($B149="SUMA",FUENTE!Q142,""))</f>
        <v>160</v>
      </c>
      <c r="H149" s="3">
        <f>IF($A149&gt;10000,FUENTE!R142,IF($B149="SUMA",FUENTE!S142,""))</f>
        <v>160</v>
      </c>
      <c r="I149" s="3">
        <f>IF($A149&gt;10000,FUENTE!T142,IF($B149="SUMA",FUENTE!U142,""))</f>
        <v>0</v>
      </c>
      <c r="J149" s="3">
        <f>IF($A149&gt;10000,FUENTE!V142,IF($B149="SUMA",FUENTE!W142,""))</f>
        <v>160</v>
      </c>
      <c r="K149" s="3">
        <f>IF($A149&gt;10000,FUENTE!X142,IF($B149="SUMA",FUENTE!Y142,""))</f>
        <v>160</v>
      </c>
    </row>
    <row r="150" spans="1:11" x14ac:dyDescent="0.25">
      <c r="A150" s="2">
        <f>IF(FUENTE!F143&gt;0,FUENTE!F143,0)</f>
        <v>24600</v>
      </c>
      <c r="B150" s="2" t="str">
        <f>IF(AND(A150=0,A149&gt;10000),"SUMA",IF(A150&gt;10000,FUENTE!$G143,IF(AND(A148&gt;10000,A148&lt;20000,A149=0),"HORTALIZAS",IF(AND(A148&gt;20000,A148&lt;30000,A149=0),"PAPAS",""))))</f>
        <v>BERROS</v>
      </c>
      <c r="C150" s="3">
        <f>IF($A150&gt;10000,FUENTE!H143,IF($B150="SUMA",FUENTE!I143,""))</f>
        <v>0</v>
      </c>
      <c r="D150" s="3">
        <f>IF($A150&gt;10000,FUENTE!J143,IF($B150="SUMA",FUENTE!K143,""))</f>
        <v>890</v>
      </c>
      <c r="E150" s="3">
        <f>IF($A150&gt;10000,FUENTE!L143,IF($B150="SUMA",FUENTE!M143,""))</f>
        <v>890</v>
      </c>
      <c r="F150" s="3">
        <f>IF($A150&gt;10000,FUENTE!N143,IF($B150="SUMA",FUENTE!O143,""))</f>
        <v>0</v>
      </c>
      <c r="G150" s="3">
        <f>IF($A150&gt;10000,FUENTE!P143,IF($B150="SUMA",FUENTE!Q143,""))</f>
        <v>2798</v>
      </c>
      <c r="H150" s="3">
        <f>IF($A150&gt;10000,FUENTE!R143,IF($B150="SUMA",FUENTE!S143,""))</f>
        <v>2798</v>
      </c>
      <c r="I150" s="3">
        <f>IF($A150&gt;10000,FUENTE!T143,IF($B150="SUMA",FUENTE!U143,""))</f>
        <v>0</v>
      </c>
      <c r="J150" s="3">
        <f>IF($A150&gt;10000,FUENTE!V143,IF($B150="SUMA",FUENTE!W143,""))</f>
        <v>3688</v>
      </c>
      <c r="K150" s="3">
        <f>IF($A150&gt;10000,FUENTE!X143,IF($B150="SUMA",FUENTE!Y143,""))</f>
        <v>3688</v>
      </c>
    </row>
    <row r="151" spans="1:11" x14ac:dyDescent="0.25">
      <c r="A151" s="2">
        <f>IF(FUENTE!F144&gt;0,FUENTE!F144,0)</f>
        <v>24900</v>
      </c>
      <c r="B151" s="2" t="str">
        <f>IF(AND(A151=0,A150&gt;10000),"SUMA",IF(A151&gt;10000,FUENTE!$G144,IF(AND(A149&gt;10000,A149&lt;20000,A150=0),"HORTALIZAS",IF(AND(A149&gt;20000,A149&lt;30000,A150=0),"PAPAS",""))))</f>
        <v>BETERRADA</v>
      </c>
      <c r="C151" s="3">
        <f>IF($A151&gt;10000,FUENTE!H144,IF($B151="SUMA",FUENTE!I144,""))</f>
        <v>10736</v>
      </c>
      <c r="D151" s="3">
        <f>IF($A151&gt;10000,FUENTE!J144,IF($B151="SUMA",FUENTE!K144,""))</f>
        <v>4756</v>
      </c>
      <c r="E151" s="3">
        <f>IF($A151&gt;10000,FUENTE!L144,IF($B151="SUMA",FUENTE!M144,""))</f>
        <v>15492</v>
      </c>
      <c r="F151" s="3">
        <f>IF($A151&gt;10000,FUENTE!N144,IF($B151="SUMA",FUENTE!O144,""))</f>
        <v>0</v>
      </c>
      <c r="G151" s="3">
        <f>IF($A151&gt;10000,FUENTE!P144,IF($B151="SUMA",FUENTE!Q144,""))</f>
        <v>1169</v>
      </c>
      <c r="H151" s="3">
        <f>IF($A151&gt;10000,FUENTE!R144,IF($B151="SUMA",FUENTE!S144,""))</f>
        <v>1169</v>
      </c>
      <c r="I151" s="3">
        <f>IF($A151&gt;10000,FUENTE!T144,IF($B151="SUMA",FUENTE!U144,""))</f>
        <v>10736</v>
      </c>
      <c r="J151" s="3">
        <f>IF($A151&gt;10000,FUENTE!V144,IF($B151="SUMA",FUENTE!W144,""))</f>
        <v>5925</v>
      </c>
      <c r="K151" s="3">
        <f>IF($A151&gt;10000,FUENTE!X144,IF($B151="SUMA",FUENTE!Y144,""))</f>
        <v>16661</v>
      </c>
    </row>
    <row r="152" spans="1:11" x14ac:dyDescent="0.25">
      <c r="A152" s="2">
        <f>IF(FUENTE!F145&gt;0,FUENTE!F145,0)</f>
        <v>25000</v>
      </c>
      <c r="B152" s="2" t="str">
        <f>IF(AND(A152=0,A151&gt;10000),"SUMA",IF(A152&gt;10000,FUENTE!$G145,IF(AND(A150&gt;10000,A150&lt;20000,A151=0),"HORTALIZAS",IF(AND(A150&gt;20000,A150&lt;30000,A151=0),"PAPAS",""))))</f>
        <v>CILANTRO</v>
      </c>
      <c r="C152" s="3">
        <f>IF($A152&gt;10000,FUENTE!H145,IF($B152="SUMA",FUENTE!I145,""))</f>
        <v>0</v>
      </c>
      <c r="D152" s="3">
        <f>IF($A152&gt;10000,FUENTE!J145,IF($B152="SUMA",FUENTE!K145,""))</f>
        <v>2192</v>
      </c>
      <c r="E152" s="3">
        <f>IF($A152&gt;10000,FUENTE!L145,IF($B152="SUMA",FUENTE!M145,""))</f>
        <v>2192</v>
      </c>
      <c r="F152" s="3">
        <f>IF($A152&gt;10000,FUENTE!N145,IF($B152="SUMA",FUENTE!O145,""))</f>
        <v>0</v>
      </c>
      <c r="G152" s="3">
        <f>IF($A152&gt;10000,FUENTE!P145,IF($B152="SUMA",FUENTE!Q145,""))</f>
        <v>12017</v>
      </c>
      <c r="H152" s="3">
        <f>IF($A152&gt;10000,FUENTE!R145,IF($B152="SUMA",FUENTE!S145,""))</f>
        <v>12017</v>
      </c>
      <c r="I152" s="3">
        <f>IF($A152&gt;10000,FUENTE!T145,IF($B152="SUMA",FUENTE!U145,""))</f>
        <v>0</v>
      </c>
      <c r="J152" s="3">
        <f>IF($A152&gt;10000,FUENTE!V145,IF($B152="SUMA",FUENTE!W145,""))</f>
        <v>14209</v>
      </c>
      <c r="K152" s="3">
        <f>IF($A152&gt;10000,FUENTE!X145,IF($B152="SUMA",FUENTE!Y145,""))</f>
        <v>14209</v>
      </c>
    </row>
    <row r="153" spans="1:11" x14ac:dyDescent="0.25">
      <c r="A153" s="2">
        <f>IF(FUENTE!F146&gt;0,FUENTE!F146,0)</f>
        <v>25100</v>
      </c>
      <c r="B153" s="2" t="str">
        <f>IF(AND(A153=0,A152&gt;10000),"SUMA",IF(A153&gt;10000,FUENTE!$G146,IF(AND(A151&gt;10000,A151&lt;20000,A152=0),"HORTALIZAS",IF(AND(A151&gt;20000,A151&lt;30000,A152=0),"PAPAS",""))))</f>
        <v>CHAYOTE</v>
      </c>
      <c r="C153" s="3">
        <f>IF($A153&gt;10000,FUENTE!H146,IF($B153="SUMA",FUENTE!I146,""))</f>
        <v>0</v>
      </c>
      <c r="D153" s="3">
        <f>IF($A153&gt;10000,FUENTE!J146,IF($B153="SUMA",FUENTE!K146,""))</f>
        <v>39</v>
      </c>
      <c r="E153" s="3">
        <f>IF($A153&gt;10000,FUENTE!L146,IF($B153="SUMA",FUENTE!M146,""))</f>
        <v>39</v>
      </c>
      <c r="F153" s="3">
        <f>IF($A153&gt;10000,FUENTE!N146,IF($B153="SUMA",FUENTE!O146,""))</f>
        <v>0</v>
      </c>
      <c r="G153" s="3">
        <f>IF($A153&gt;10000,FUENTE!P146,IF($B153="SUMA",FUENTE!Q146,""))</f>
        <v>3345</v>
      </c>
      <c r="H153" s="3">
        <f>IF($A153&gt;10000,FUENTE!R146,IF($B153="SUMA",FUENTE!S146,""))</f>
        <v>3345</v>
      </c>
      <c r="I153" s="3">
        <f>IF($A153&gt;10000,FUENTE!T146,IF($B153="SUMA",FUENTE!U146,""))</f>
        <v>0</v>
      </c>
      <c r="J153" s="3">
        <f>IF($A153&gt;10000,FUENTE!V146,IF($B153="SUMA",FUENTE!W146,""))</f>
        <v>3384</v>
      </c>
      <c r="K153" s="3">
        <f>IF($A153&gt;10000,FUENTE!X146,IF($B153="SUMA",FUENTE!Y146,""))</f>
        <v>3384</v>
      </c>
    </row>
    <row r="154" spans="1:11" x14ac:dyDescent="0.25">
      <c r="A154" s="2">
        <f>IF(FUENTE!F147&gt;0,FUENTE!F147,0)</f>
        <v>25200</v>
      </c>
      <c r="B154" s="2" t="str">
        <f>IF(AND(A154=0,A153&gt;10000),"SUMA",IF(A154&gt;10000,FUENTE!$G147,IF(AND(A152&gt;10000,A152&lt;20000,A153=0),"HORTALIZAS",IF(AND(A152&gt;20000,A152&lt;30000,A153=0),"PAPAS",""))))</f>
        <v>MAIZ COCIDO</v>
      </c>
      <c r="C154" s="3">
        <f>IF($A154&gt;10000,FUENTE!H147,IF($B154="SUMA",FUENTE!I147,""))</f>
        <v>10756</v>
      </c>
      <c r="D154" s="3">
        <f>IF($A154&gt;10000,FUENTE!J147,IF($B154="SUMA",FUENTE!K147,""))</f>
        <v>0</v>
      </c>
      <c r="E154" s="3">
        <f>IF($A154&gt;10000,FUENTE!L147,IF($B154="SUMA",FUENTE!M147,""))</f>
        <v>10756</v>
      </c>
      <c r="F154" s="3">
        <f>IF($A154&gt;10000,FUENTE!N147,IF($B154="SUMA",FUENTE!O147,""))</f>
        <v>0</v>
      </c>
      <c r="G154" s="3">
        <f>IF($A154&gt;10000,FUENTE!P147,IF($B154="SUMA",FUENTE!Q147,""))</f>
        <v>0</v>
      </c>
      <c r="H154" s="3">
        <f>IF($A154&gt;10000,FUENTE!R147,IF($B154="SUMA",FUENTE!S147,""))</f>
        <v>0</v>
      </c>
      <c r="I154" s="3">
        <f>IF($A154&gt;10000,FUENTE!T147,IF($B154="SUMA",FUENTE!U147,""))</f>
        <v>10756</v>
      </c>
      <c r="J154" s="3">
        <f>IF($A154&gt;10000,FUENTE!V147,IF($B154="SUMA",FUENTE!W147,""))</f>
        <v>0</v>
      </c>
      <c r="K154" s="3">
        <f>IF($A154&gt;10000,FUENTE!X147,IF($B154="SUMA",FUENTE!Y147,""))</f>
        <v>10756</v>
      </c>
    </row>
    <row r="155" spans="1:11" x14ac:dyDescent="0.25">
      <c r="A155" s="2">
        <f>IF(FUENTE!F148&gt;0,FUENTE!F148,0)</f>
        <v>25201</v>
      </c>
      <c r="B155" s="2" t="str">
        <f>IF(AND(A155=0,A154&gt;10000),"SUMA",IF(A155&gt;10000,FUENTE!$G148,IF(AND(A153&gt;10000,A153&lt;20000,A154=0),"HORTALIZAS",IF(AND(A153&gt;20000,A153&lt;30000,A154=0),"PAPAS",""))))</f>
        <v>PIÑA DE MILLO DULCE</v>
      </c>
      <c r="C155" s="3">
        <f>IF($A155&gt;10000,FUENTE!H148,IF($B155="SUMA",FUENTE!I148,""))</f>
        <v>7546</v>
      </c>
      <c r="D155" s="3">
        <f>IF($A155&gt;10000,FUENTE!J148,IF($B155="SUMA",FUENTE!K148,""))</f>
        <v>3181</v>
      </c>
      <c r="E155" s="3">
        <f>IF($A155&gt;10000,FUENTE!L148,IF($B155="SUMA",FUENTE!M148,""))</f>
        <v>10727</v>
      </c>
      <c r="F155" s="3">
        <f>IF($A155&gt;10000,FUENTE!N148,IF($B155="SUMA",FUENTE!O148,""))</f>
        <v>0</v>
      </c>
      <c r="G155" s="3">
        <f>IF($A155&gt;10000,FUENTE!P148,IF($B155="SUMA",FUENTE!Q148,""))</f>
        <v>9845</v>
      </c>
      <c r="H155" s="3">
        <f>IF($A155&gt;10000,FUENTE!R148,IF($B155="SUMA",FUENTE!S148,""))</f>
        <v>9845</v>
      </c>
      <c r="I155" s="3">
        <f>IF($A155&gt;10000,FUENTE!T148,IF($B155="SUMA",FUENTE!U148,""))</f>
        <v>7546</v>
      </c>
      <c r="J155" s="3">
        <f>IF($A155&gt;10000,FUENTE!V148,IF($B155="SUMA",FUENTE!W148,""))</f>
        <v>13026</v>
      </c>
      <c r="K155" s="3">
        <f>IF($A155&gt;10000,FUENTE!X148,IF($B155="SUMA",FUENTE!Y148,""))</f>
        <v>20572</v>
      </c>
    </row>
    <row r="156" spans="1:11" x14ac:dyDescent="0.25">
      <c r="A156" s="2">
        <f>IF(FUENTE!F149&gt;0,FUENTE!F149,0)</f>
        <v>25300</v>
      </c>
      <c r="B156" s="2" t="str">
        <f>IF(AND(A156=0,A155&gt;10000),"SUMA",IF(A156&gt;10000,FUENTE!$G149,IF(AND(A154&gt;10000,A154&lt;20000,A155=0),"HORTALIZAS",IF(AND(A154&gt;20000,A154&lt;30000,A155=0),"PAPAS",""))))</f>
        <v>ÑAMES</v>
      </c>
      <c r="C156" s="3">
        <f>IF($A156&gt;10000,FUENTE!H149,IF($B156="SUMA",FUENTE!I149,""))</f>
        <v>0</v>
      </c>
      <c r="D156" s="3">
        <f>IF($A156&gt;10000,FUENTE!J149,IF($B156="SUMA",FUENTE!K149,""))</f>
        <v>600</v>
      </c>
      <c r="E156" s="3">
        <f>IF($A156&gt;10000,FUENTE!L149,IF($B156="SUMA",FUENTE!M149,""))</f>
        <v>600</v>
      </c>
      <c r="F156" s="3">
        <f>IF($A156&gt;10000,FUENTE!N149,IF($B156="SUMA",FUENTE!O149,""))</f>
        <v>0</v>
      </c>
      <c r="G156" s="3">
        <f>IF($A156&gt;10000,FUENTE!P149,IF($B156="SUMA",FUENTE!Q149,""))</f>
        <v>1100</v>
      </c>
      <c r="H156" s="3">
        <f>IF($A156&gt;10000,FUENTE!R149,IF($B156="SUMA",FUENTE!S149,""))</f>
        <v>1100</v>
      </c>
      <c r="I156" s="3">
        <f>IF($A156&gt;10000,FUENTE!T149,IF($B156="SUMA",FUENTE!U149,""))</f>
        <v>0</v>
      </c>
      <c r="J156" s="3">
        <f>IF($A156&gt;10000,FUENTE!V149,IF($B156="SUMA",FUENTE!W149,""))</f>
        <v>1700</v>
      </c>
      <c r="K156" s="3">
        <f>IF($A156&gt;10000,FUENTE!X149,IF($B156="SUMA",FUENTE!Y149,""))</f>
        <v>1700</v>
      </c>
    </row>
    <row r="157" spans="1:11" x14ac:dyDescent="0.25">
      <c r="A157" s="2">
        <f>IF(FUENTE!F150&gt;0,FUENTE!F150,0)</f>
        <v>25301</v>
      </c>
      <c r="B157" s="2" t="str">
        <f>IF(AND(A157=0,A156&gt;10000),"SUMA",IF(A157&gt;10000,FUENTE!$G150,IF(AND(A155&gt;10000,A155&lt;20000,A156=0),"HORTALIZAS",IF(AND(A155&gt;20000,A155&lt;30000,A156=0),"PAPAS",""))))</f>
        <v>YUCA</v>
      </c>
      <c r="C157" s="3">
        <f>IF($A157&gt;10000,FUENTE!H150,IF($B157="SUMA",FUENTE!I150,""))</f>
        <v>6080</v>
      </c>
      <c r="D157" s="3">
        <f>IF($A157&gt;10000,FUENTE!J150,IF($B157="SUMA",FUENTE!K150,""))</f>
        <v>0</v>
      </c>
      <c r="E157" s="3">
        <f>IF($A157&gt;10000,FUENTE!L150,IF($B157="SUMA",FUENTE!M150,""))</f>
        <v>6080</v>
      </c>
      <c r="F157" s="3">
        <f>IF($A157&gt;10000,FUENTE!N150,IF($B157="SUMA",FUENTE!O150,""))</f>
        <v>0</v>
      </c>
      <c r="G157" s="3">
        <f>IF($A157&gt;10000,FUENTE!P150,IF($B157="SUMA",FUENTE!Q150,""))</f>
        <v>0</v>
      </c>
      <c r="H157" s="3">
        <f>IF($A157&gt;10000,FUENTE!R150,IF($B157="SUMA",FUENTE!S150,""))</f>
        <v>0</v>
      </c>
      <c r="I157" s="3">
        <f>IF($A157&gt;10000,FUENTE!T150,IF($B157="SUMA",FUENTE!U150,""))</f>
        <v>6080</v>
      </c>
      <c r="J157" s="3">
        <f>IF($A157&gt;10000,FUENTE!V150,IF($B157="SUMA",FUENTE!W150,""))</f>
        <v>0</v>
      </c>
      <c r="K157" s="3">
        <f>IF($A157&gt;10000,FUENTE!X150,IF($B157="SUMA",FUENTE!Y150,""))</f>
        <v>6080</v>
      </c>
    </row>
    <row r="158" spans="1:11" x14ac:dyDescent="0.25">
      <c r="A158" s="2">
        <f>IF(FUENTE!F151&gt;0,FUENTE!F151,0)</f>
        <v>25305</v>
      </c>
      <c r="B158" s="2" t="str">
        <f>IF(AND(A158=0,A157&gt;10000),"SUMA",IF(A158&gt;10000,FUENTE!$G151,IF(AND(A156&gt;10000,A156&lt;20000,A157=0),"HORTALIZAS",IF(AND(A156&gt;20000,A156&lt;30000,A157=0),"PAPAS",""))))</f>
        <v>JENGIBRE</v>
      </c>
      <c r="C158" s="3">
        <f>IF($A158&gt;10000,FUENTE!H151,IF($B158="SUMA",FUENTE!I151,""))</f>
        <v>18883</v>
      </c>
      <c r="D158" s="3">
        <f>IF($A158&gt;10000,FUENTE!J151,IF($B158="SUMA",FUENTE!K151,""))</f>
        <v>0</v>
      </c>
      <c r="E158" s="3">
        <f>IF($A158&gt;10000,FUENTE!L151,IF($B158="SUMA",FUENTE!M151,""))</f>
        <v>18883</v>
      </c>
      <c r="F158" s="3">
        <f>IF($A158&gt;10000,FUENTE!N151,IF($B158="SUMA",FUENTE!O151,""))</f>
        <v>0</v>
      </c>
      <c r="G158" s="3">
        <f>IF($A158&gt;10000,FUENTE!P151,IF($B158="SUMA",FUENTE!Q151,""))</f>
        <v>0</v>
      </c>
      <c r="H158" s="3">
        <f>IF($A158&gt;10000,FUENTE!R151,IF($B158="SUMA",FUENTE!S151,""))</f>
        <v>0</v>
      </c>
      <c r="I158" s="3">
        <f>IF($A158&gt;10000,FUENTE!T151,IF($B158="SUMA",FUENTE!U151,""))</f>
        <v>18883</v>
      </c>
      <c r="J158" s="3">
        <f>IF($A158&gt;10000,FUENTE!V151,IF($B158="SUMA",FUENTE!W151,""))</f>
        <v>0</v>
      </c>
      <c r="K158" s="3">
        <f>IF($A158&gt;10000,FUENTE!X151,IF($B158="SUMA",FUENTE!Y151,""))</f>
        <v>18883</v>
      </c>
    </row>
    <row r="159" spans="1:11" x14ac:dyDescent="0.25">
      <c r="A159" s="2">
        <f>IF(FUENTE!F152&gt;0,FUENTE!F152,0)</f>
        <v>25400</v>
      </c>
      <c r="B159" s="2" t="str">
        <f>IF(AND(A159=0,A158&gt;10000),"SUMA",IF(A159&gt;10000,FUENTE!$G152,IF(AND(A157&gt;10000,A157&lt;20000,A158=0),"HORTALIZAS",IF(AND(A157&gt;20000,A157&lt;30000,A158=0),"PAPAS",""))))</f>
        <v xml:space="preserve">PANTANAS                      </v>
      </c>
      <c r="C159" s="3">
        <f>IF($A159&gt;10000,FUENTE!H152,IF($B159="SUMA",FUENTE!I152,""))</f>
        <v>0</v>
      </c>
      <c r="D159" s="3">
        <f>IF($A159&gt;10000,FUENTE!J152,IF($B159="SUMA",FUENTE!K152,""))</f>
        <v>0</v>
      </c>
      <c r="E159" s="3">
        <f>IF($A159&gt;10000,FUENTE!L152,IF($B159="SUMA",FUENTE!M152,""))</f>
        <v>0</v>
      </c>
      <c r="F159" s="3">
        <f>IF($A159&gt;10000,FUENTE!N152,IF($B159="SUMA",FUENTE!O152,""))</f>
        <v>0</v>
      </c>
      <c r="G159" s="3">
        <f>IF($A159&gt;10000,FUENTE!P152,IF($B159="SUMA",FUENTE!Q152,""))</f>
        <v>250</v>
      </c>
      <c r="H159" s="3">
        <f>IF($A159&gt;10000,FUENTE!R152,IF($B159="SUMA",FUENTE!S152,""))</f>
        <v>250</v>
      </c>
      <c r="I159" s="3">
        <f>IF($A159&gt;10000,FUENTE!T152,IF($B159="SUMA",FUENTE!U152,""))</f>
        <v>0</v>
      </c>
      <c r="J159" s="3">
        <f>IF($A159&gt;10000,FUENTE!V152,IF($B159="SUMA",FUENTE!W152,""))</f>
        <v>250</v>
      </c>
      <c r="K159" s="3">
        <f>IF($A159&gt;10000,FUENTE!X152,IF($B159="SUMA",FUENTE!Y152,""))</f>
        <v>250</v>
      </c>
    </row>
    <row r="160" spans="1:11" x14ac:dyDescent="0.25">
      <c r="A160" s="2">
        <f>IF(FUENTE!F153&gt;0,FUENTE!F153,0)</f>
        <v>25600</v>
      </c>
      <c r="B160" s="2" t="str">
        <f>IF(AND(A160=0,A159&gt;10000),"SUMA",IF(A160&gt;10000,FUENTE!$G153,IF(AND(A158&gt;10000,A158&lt;20000,A159=0),"HORTALIZAS",IF(AND(A158&gt;20000,A158&lt;30000,A159=0),"PAPAS",""))))</f>
        <v>HINOJO</v>
      </c>
      <c r="C160" s="3">
        <f>IF($A160&gt;10000,FUENTE!H153,IF($B160="SUMA",FUENTE!I153,""))</f>
        <v>3777</v>
      </c>
      <c r="D160" s="3">
        <f>IF($A160&gt;10000,FUENTE!J153,IF($B160="SUMA",FUENTE!K153,""))</f>
        <v>0</v>
      </c>
      <c r="E160" s="3">
        <f>IF($A160&gt;10000,FUENTE!L153,IF($B160="SUMA",FUENTE!M153,""))</f>
        <v>3777</v>
      </c>
      <c r="F160" s="3">
        <f>IF($A160&gt;10000,FUENTE!N153,IF($B160="SUMA",FUENTE!O153,""))</f>
        <v>0</v>
      </c>
      <c r="G160" s="3">
        <f>IF($A160&gt;10000,FUENTE!P153,IF($B160="SUMA",FUENTE!Q153,""))</f>
        <v>0</v>
      </c>
      <c r="H160" s="3">
        <f>IF($A160&gt;10000,FUENTE!R153,IF($B160="SUMA",FUENTE!S153,""))</f>
        <v>0</v>
      </c>
      <c r="I160" s="3">
        <f>IF($A160&gt;10000,FUENTE!T153,IF($B160="SUMA",FUENTE!U153,""))</f>
        <v>3777</v>
      </c>
      <c r="J160" s="3">
        <f>IF($A160&gt;10000,FUENTE!V153,IF($B160="SUMA",FUENTE!W153,""))</f>
        <v>0</v>
      </c>
      <c r="K160" s="3">
        <f>IF($A160&gt;10000,FUENTE!X153,IF($B160="SUMA",FUENTE!Y153,""))</f>
        <v>3777</v>
      </c>
    </row>
    <row r="161" spans="1:11" x14ac:dyDescent="0.25">
      <c r="A161" s="2">
        <f>IF(FUENTE!F154&gt;0,FUENTE!F154,0)</f>
        <v>25800</v>
      </c>
      <c r="B161" s="2" t="str">
        <f>IF(AND(A161=0,A160&gt;10000),"SUMA",IF(A161&gt;10000,FUENTE!$G154,IF(AND(A159&gt;10000,A159&lt;20000,A160=0),"HORTALIZAS",IF(AND(A159&gt;20000,A159&lt;30000,A160=0),"PAPAS",""))))</f>
        <v>PIÑA DE MILLO</v>
      </c>
      <c r="C161" s="3">
        <f>IF($A161&gt;10000,FUENTE!H154,IF($B161="SUMA",FUENTE!I154,""))</f>
        <v>12520</v>
      </c>
      <c r="D161" s="3">
        <f>IF($A161&gt;10000,FUENTE!J154,IF($B161="SUMA",FUENTE!K154,""))</f>
        <v>4254</v>
      </c>
      <c r="E161" s="3">
        <f>IF($A161&gt;10000,FUENTE!L154,IF($B161="SUMA",FUENTE!M154,""))</f>
        <v>16774</v>
      </c>
      <c r="F161" s="3">
        <f>IF($A161&gt;10000,FUENTE!N154,IF($B161="SUMA",FUENTE!O154,""))</f>
        <v>0</v>
      </c>
      <c r="G161" s="3">
        <f>IF($A161&gt;10000,FUENTE!P154,IF($B161="SUMA",FUENTE!Q154,""))</f>
        <v>10214</v>
      </c>
      <c r="H161" s="3">
        <f>IF($A161&gt;10000,FUENTE!R154,IF($B161="SUMA",FUENTE!S154,""))</f>
        <v>10214</v>
      </c>
      <c r="I161" s="3">
        <f>IF($A161&gt;10000,FUENTE!T154,IF($B161="SUMA",FUENTE!U154,""))</f>
        <v>12520</v>
      </c>
      <c r="J161" s="3">
        <f>IF($A161&gt;10000,FUENTE!V154,IF($B161="SUMA",FUENTE!W154,""))</f>
        <v>14468</v>
      </c>
      <c r="K161" s="3">
        <f>IF($A161&gt;10000,FUENTE!X154,IF($B161="SUMA",FUENTE!Y154,""))</f>
        <v>26988</v>
      </c>
    </row>
    <row r="162" spans="1:11" x14ac:dyDescent="0.25">
      <c r="A162" s="2">
        <f>IF(FUENTE!F155&gt;0,FUENTE!F155,0)</f>
        <v>26100</v>
      </c>
      <c r="B162" s="2" t="str">
        <f>IF(AND(A162=0,A161&gt;10000),"SUMA",IF(A162&gt;10000,FUENTE!$G155,IF(AND(A160&gt;10000,A160&lt;20000,A161=0),"HORTALIZAS",IF(AND(A160&gt;20000,A160&lt;30000,A161=0),"PAPAS",""))))</f>
        <v xml:space="preserve">BRECOL                        </v>
      </c>
      <c r="C162" s="3">
        <f>IF($A162&gt;10000,FUENTE!H155,IF($B162="SUMA",FUENTE!I155,""))</f>
        <v>360</v>
      </c>
      <c r="D162" s="3">
        <f>IF($A162&gt;10000,FUENTE!J155,IF($B162="SUMA",FUENTE!K155,""))</f>
        <v>583</v>
      </c>
      <c r="E162" s="3">
        <f>IF($A162&gt;10000,FUENTE!L155,IF($B162="SUMA",FUENTE!M155,""))</f>
        <v>943</v>
      </c>
      <c r="F162" s="3">
        <f>IF($A162&gt;10000,FUENTE!N155,IF($B162="SUMA",FUENTE!O155,""))</f>
        <v>0</v>
      </c>
      <c r="G162" s="3">
        <f>IF($A162&gt;10000,FUENTE!P155,IF($B162="SUMA",FUENTE!Q155,""))</f>
        <v>3399</v>
      </c>
      <c r="H162" s="3">
        <f>IF($A162&gt;10000,FUENTE!R155,IF($B162="SUMA",FUENTE!S155,""))</f>
        <v>3399</v>
      </c>
      <c r="I162" s="3">
        <f>IF($A162&gt;10000,FUENTE!T155,IF($B162="SUMA",FUENTE!U155,""))</f>
        <v>360</v>
      </c>
      <c r="J162" s="3">
        <f>IF($A162&gt;10000,FUENTE!V155,IF($B162="SUMA",FUENTE!W155,""))</f>
        <v>3982</v>
      </c>
      <c r="K162" s="3">
        <f>IF($A162&gt;10000,FUENTE!X155,IF($B162="SUMA",FUENTE!Y155,""))</f>
        <v>4342</v>
      </c>
    </row>
    <row r="163" spans="1:11" x14ac:dyDescent="0.25">
      <c r="A163" s="2">
        <f>IF(FUENTE!F156&gt;0,FUENTE!F156,0)</f>
        <v>26400</v>
      </c>
      <c r="B163" s="2" t="str">
        <f>IF(AND(A163=0,A162&gt;10000),"SUMA",IF(A163&gt;10000,FUENTE!$G156,IF(AND(A161&gt;10000,A161&lt;20000,A162=0),"HORTALIZAS",IF(AND(A161&gt;20000,A161&lt;30000,A162=0),"PAPAS",""))))</f>
        <v>HIERBA HUERTO</v>
      </c>
      <c r="C163" s="3">
        <f>IF($A163&gt;10000,FUENTE!H156,IF($B163="SUMA",FUENTE!I156,""))</f>
        <v>0</v>
      </c>
      <c r="D163" s="3">
        <f>IF($A163&gt;10000,FUENTE!J156,IF($B163="SUMA",FUENTE!K156,""))</f>
        <v>475</v>
      </c>
      <c r="E163" s="3">
        <f>IF($A163&gt;10000,FUENTE!L156,IF($B163="SUMA",FUENTE!M156,""))</f>
        <v>475</v>
      </c>
      <c r="F163" s="3">
        <f>IF($A163&gt;10000,FUENTE!N156,IF($B163="SUMA",FUENTE!O156,""))</f>
        <v>0</v>
      </c>
      <c r="G163" s="3">
        <f>IF($A163&gt;10000,FUENTE!P156,IF($B163="SUMA",FUENTE!Q156,""))</f>
        <v>1493</v>
      </c>
      <c r="H163" s="3">
        <f>IF($A163&gt;10000,FUENTE!R156,IF($B163="SUMA",FUENTE!S156,""))</f>
        <v>1493</v>
      </c>
      <c r="I163" s="3">
        <f>IF($A163&gt;10000,FUENTE!T156,IF($B163="SUMA",FUENTE!U156,""))</f>
        <v>0</v>
      </c>
      <c r="J163" s="3">
        <f>IF($A163&gt;10000,FUENTE!V156,IF($B163="SUMA",FUENTE!W156,""))</f>
        <v>1968</v>
      </c>
      <c r="K163" s="3">
        <f>IF($A163&gt;10000,FUENTE!X156,IF($B163="SUMA",FUENTE!Y156,""))</f>
        <v>1968</v>
      </c>
    </row>
    <row r="164" spans="1:11" x14ac:dyDescent="0.25">
      <c r="A164" s="2">
        <f>IF(FUENTE!F157&gt;0,FUENTE!F157,0)</f>
        <v>0</v>
      </c>
      <c r="B164" s="2" t="str">
        <f>IF(AND(A164=0,A163&gt;10000),"SUMA",IF(A164&gt;10000,FUENTE!$G157,IF(AND(A162&gt;10000,A162&lt;20000,A163=0),"HORTALIZAS",IF(AND(A162&gt;20000,A162&lt;30000,A163=0),"PAPAS",""))))</f>
        <v>SUMA</v>
      </c>
      <c r="C164" s="3">
        <f>IF($A164&gt;10000,FUENTE!H157,IF($B164="SUMA",FUENTE!I157,""))</f>
        <v>2169508</v>
      </c>
      <c r="D164" s="3">
        <f>IF($A164&gt;10000,FUENTE!J157,IF($B164="SUMA",FUENTE!K157,""))</f>
        <v>301943</v>
      </c>
      <c r="E164" s="3">
        <f>IF($A164&gt;10000,FUENTE!L157,IF($B164="SUMA",FUENTE!M157,""))</f>
        <v>2471451</v>
      </c>
      <c r="F164" s="3">
        <f>IF($A164&gt;10000,FUENTE!N157,IF($B164="SUMA",FUENTE!O157,""))</f>
        <v>0</v>
      </c>
      <c r="G164" s="3">
        <f>IF($A164&gt;10000,FUENTE!P157,IF($B164="SUMA",FUENTE!Q157,""))</f>
        <v>1127299</v>
      </c>
      <c r="H164" s="3">
        <f>IF($A164&gt;10000,FUENTE!R157,IF($B164="SUMA",FUENTE!S157,""))</f>
        <v>1127299</v>
      </c>
      <c r="I164" s="3">
        <f>IF($A164&gt;10000,FUENTE!T157,IF($B164="SUMA",FUENTE!U157,""))</f>
        <v>2169508</v>
      </c>
      <c r="J164" s="3">
        <f>IF($A164&gt;10000,FUENTE!V157,IF($B164="SUMA",FUENTE!W157,""))</f>
        <v>1429242</v>
      </c>
      <c r="K164" s="3">
        <f>IF($A164&gt;10000,FUENTE!X157,IF($B164="SUMA",FUENTE!Y157,""))</f>
        <v>3598750</v>
      </c>
    </row>
    <row r="165" spans="1:11" x14ac:dyDescent="0.25">
      <c r="A165" s="2">
        <f>IF(FUENTE!F158&gt;0,FUENTE!F158,0)</f>
        <v>0</v>
      </c>
      <c r="B165" s="2" t="str">
        <f>IF(AND(A165=0,A164&gt;10000),"SUMA",IF(A165&gt;10000,FUENTE!$G158,IF(AND(A163&gt;10000,A163&lt;20000,A164=0),"HORTALIZAS",IF(AND(A163&gt;20000,A163&lt;30000,A164=0),"PAPAS",""))))</f>
        <v>PAPAS</v>
      </c>
      <c r="C165" s="3" t="str">
        <f>IF($A165&gt;10000,FUENTE!H158,IF($B165="SUMA",FUENTE!I158,""))</f>
        <v/>
      </c>
      <c r="D165" s="3" t="str">
        <f>IF($A165&gt;10000,FUENTE!J158,IF($B165="SUMA",FUENTE!K158,""))</f>
        <v/>
      </c>
      <c r="E165" s="3" t="str">
        <f>IF($A165&gt;10000,FUENTE!L158,IF($B165="SUMA",FUENTE!M158,""))</f>
        <v/>
      </c>
      <c r="F165" s="3" t="str">
        <f>IF($A165&gt;10000,FUENTE!N158,IF($B165="SUMA",FUENTE!O158,""))</f>
        <v/>
      </c>
      <c r="G165" s="3" t="str">
        <f>IF($A165&gt;10000,FUENTE!P158,IF($B165="SUMA",FUENTE!Q158,""))</f>
        <v/>
      </c>
      <c r="H165" s="3" t="str">
        <f>IF($A165&gt;10000,FUENTE!R158,IF($B165="SUMA",FUENTE!S158,""))</f>
        <v/>
      </c>
      <c r="I165" s="3" t="str">
        <f>IF($A165&gt;10000,FUENTE!T158,IF($B165="SUMA",FUENTE!U158,""))</f>
        <v/>
      </c>
      <c r="J165" s="3" t="str">
        <f>IF($A165&gt;10000,FUENTE!V158,IF($B165="SUMA",FUENTE!W158,""))</f>
        <v/>
      </c>
      <c r="K165" s="3" t="str">
        <f>IF($A165&gt;10000,FUENTE!X158,IF($B165="SUMA",FUENTE!Y158,""))</f>
        <v/>
      </c>
    </row>
    <row r="166" spans="1:11" x14ac:dyDescent="0.25">
      <c r="A166" s="2">
        <f>IF(FUENTE!F159&gt;0,FUENTE!F159,0)</f>
        <v>30100</v>
      </c>
      <c r="B166" s="2" t="str">
        <f>IF(AND(A166=0,A165&gt;10000),"SUMA",IF(A166&gt;10000,FUENTE!$G159,IF(AND(A164&gt;10000,A164&lt;20000,A165=0),"HORTALIZAS",IF(AND(A164&gt;20000,A164&lt;30000,A165=0),"PAPAS",""))))</f>
        <v>PAPA OTRAS</v>
      </c>
      <c r="C166" s="3">
        <f>IF($A166&gt;10000,FUENTE!H159,IF($B166="SUMA",FUENTE!I159,""))</f>
        <v>555932</v>
      </c>
      <c r="D166" s="3">
        <f>IF($A166&gt;10000,FUENTE!J159,IF($B166="SUMA",FUENTE!K159,""))</f>
        <v>64642</v>
      </c>
      <c r="E166" s="3">
        <f>IF($A166&gt;10000,FUENTE!L159,IF($B166="SUMA",FUENTE!M159,""))</f>
        <v>620574</v>
      </c>
      <c r="F166" s="3">
        <f>IF($A166&gt;10000,FUENTE!N159,IF($B166="SUMA",FUENTE!O159,""))</f>
        <v>0</v>
      </c>
      <c r="G166" s="3">
        <f>IF($A166&gt;10000,FUENTE!P159,IF($B166="SUMA",FUENTE!Q159,""))</f>
        <v>33248</v>
      </c>
      <c r="H166" s="3">
        <f>IF($A166&gt;10000,FUENTE!R159,IF($B166="SUMA",FUENTE!S159,""))</f>
        <v>33248</v>
      </c>
      <c r="I166" s="3">
        <f>IF($A166&gt;10000,FUENTE!T159,IF($B166="SUMA",FUENTE!U159,""))</f>
        <v>555932</v>
      </c>
      <c r="J166" s="3">
        <f>IF($A166&gt;10000,FUENTE!V159,IF($B166="SUMA",FUENTE!W159,""))</f>
        <v>97890</v>
      </c>
      <c r="K166" s="3">
        <f>IF($A166&gt;10000,FUENTE!X159,IF($B166="SUMA",FUENTE!Y159,""))</f>
        <v>653822</v>
      </c>
    </row>
    <row r="167" spans="1:11" x14ac:dyDescent="0.25">
      <c r="A167" s="2">
        <f>IF(FUENTE!F160&gt;0,FUENTE!F160,0)</f>
        <v>30114</v>
      </c>
      <c r="B167" s="2" t="str">
        <f>IF(AND(A167=0,A166&gt;10000),"SUMA",IF(A167&gt;10000,FUENTE!$G160,IF(AND(A165&gt;10000,A165&lt;20000,A166=0),"HORTALIZAS",IF(AND(A165&gt;20000,A165&lt;30000,A166=0),"PAPAS",""))))</f>
        <v>PAPA UP TO  DATE</v>
      </c>
      <c r="C167" s="3">
        <f>IF($A167&gt;10000,FUENTE!H160,IF($B167="SUMA",FUENTE!I160,""))</f>
        <v>0</v>
      </c>
      <c r="D167" s="3">
        <f>IF($A167&gt;10000,FUENTE!J160,IF($B167="SUMA",FUENTE!K160,""))</f>
        <v>0</v>
      </c>
      <c r="E167" s="3">
        <f>IF($A167&gt;10000,FUENTE!L160,IF($B167="SUMA",FUENTE!M160,""))</f>
        <v>0</v>
      </c>
      <c r="F167" s="3">
        <f>IF($A167&gt;10000,FUENTE!N160,IF($B167="SUMA",FUENTE!O160,""))</f>
        <v>0</v>
      </c>
      <c r="G167" s="3">
        <f>IF($A167&gt;10000,FUENTE!P160,IF($B167="SUMA",FUENTE!Q160,""))</f>
        <v>3365</v>
      </c>
      <c r="H167" s="3">
        <f>IF($A167&gt;10000,FUENTE!R160,IF($B167="SUMA",FUENTE!S160,""))</f>
        <v>3365</v>
      </c>
      <c r="I167" s="3">
        <f>IF($A167&gt;10000,FUENTE!T160,IF($B167="SUMA",FUENTE!U160,""))</f>
        <v>0</v>
      </c>
      <c r="J167" s="3">
        <f>IF($A167&gt;10000,FUENTE!V160,IF($B167="SUMA",FUENTE!W160,""))</f>
        <v>3365</v>
      </c>
      <c r="K167" s="3">
        <f>IF($A167&gt;10000,FUENTE!X160,IF($B167="SUMA",FUENTE!Y160,""))</f>
        <v>3365</v>
      </c>
    </row>
    <row r="168" spans="1:11" x14ac:dyDescent="0.25">
      <c r="A168" s="2">
        <f>IF(FUENTE!F161&gt;0,FUENTE!F161,0)</f>
        <v>30115</v>
      </c>
      <c r="B168" s="2" t="str">
        <f>IF(AND(A168=0,A167&gt;10000),"SUMA",IF(A168&gt;10000,FUENTE!$G161,IF(AND(A166&gt;10000,A166&lt;20000,A167=0),"HORTALIZAS",IF(AND(A166&gt;20000,A166&lt;30000,A167=0),"PAPAS",""))))</f>
        <v>PAPA KING EDWARD</v>
      </c>
      <c r="C168" s="3">
        <f>IF($A168&gt;10000,FUENTE!H161,IF($B168="SUMA",FUENTE!I161,""))</f>
        <v>789639</v>
      </c>
      <c r="D168" s="3">
        <f>IF($A168&gt;10000,FUENTE!J161,IF($B168="SUMA",FUENTE!K161,""))</f>
        <v>0</v>
      </c>
      <c r="E168" s="3">
        <f>IF($A168&gt;10000,FUENTE!L161,IF($B168="SUMA",FUENTE!M161,""))</f>
        <v>789639</v>
      </c>
      <c r="F168" s="3">
        <f>IF($A168&gt;10000,FUENTE!N161,IF($B168="SUMA",FUENTE!O161,""))</f>
        <v>0</v>
      </c>
      <c r="G168" s="3">
        <f>IF($A168&gt;10000,FUENTE!P161,IF($B168="SUMA",FUENTE!Q161,""))</f>
        <v>0</v>
      </c>
      <c r="H168" s="3">
        <f>IF($A168&gt;10000,FUENTE!R161,IF($B168="SUMA",FUENTE!S161,""))</f>
        <v>0</v>
      </c>
      <c r="I168" s="3">
        <f>IF($A168&gt;10000,FUENTE!T161,IF($B168="SUMA",FUENTE!U161,""))</f>
        <v>789639</v>
      </c>
      <c r="J168" s="3">
        <f>IF($A168&gt;10000,FUENTE!V161,IF($B168="SUMA",FUENTE!W161,""))</f>
        <v>0</v>
      </c>
      <c r="K168" s="3">
        <f>IF($A168&gt;10000,FUENTE!X161,IF($B168="SUMA",FUENTE!Y161,""))</f>
        <v>789639</v>
      </c>
    </row>
    <row r="169" spans="1:11" x14ac:dyDescent="0.25">
      <c r="A169" s="2">
        <f>IF(FUENTE!F162&gt;0,FUENTE!F162,0)</f>
        <v>30116</v>
      </c>
      <c r="B169" s="2" t="str">
        <f>IF(AND(A169=0,A168&gt;10000),"SUMA",IF(A169&gt;10000,FUENTE!$G162,IF(AND(A167&gt;10000,A167&lt;20000,A168=0),"HORTALIZAS",IF(AND(A167&gt;20000,A167&lt;30000,A168=0),"PAPAS",""))))</f>
        <v>PAPAS CARA</v>
      </c>
      <c r="C169" s="3">
        <f>IF($A169&gt;10000,FUENTE!H162,IF($B169="SUMA",FUENTE!I162,""))</f>
        <v>44718</v>
      </c>
      <c r="D169" s="3">
        <f>IF($A169&gt;10000,FUENTE!J162,IF($B169="SUMA",FUENTE!K162,""))</f>
        <v>3500</v>
      </c>
      <c r="E169" s="3">
        <f>IF($A169&gt;10000,FUENTE!L162,IF($B169="SUMA",FUENTE!M162,""))</f>
        <v>48218</v>
      </c>
      <c r="F169" s="3">
        <f>IF($A169&gt;10000,FUENTE!N162,IF($B169="SUMA",FUENTE!O162,""))</f>
        <v>0</v>
      </c>
      <c r="G169" s="3">
        <f>IF($A169&gt;10000,FUENTE!P162,IF($B169="SUMA",FUENTE!Q162,""))</f>
        <v>4535</v>
      </c>
      <c r="H169" s="3">
        <f>IF($A169&gt;10000,FUENTE!R162,IF($B169="SUMA",FUENTE!S162,""))</f>
        <v>4535</v>
      </c>
      <c r="I169" s="3">
        <f>IF($A169&gt;10000,FUENTE!T162,IF($B169="SUMA",FUENTE!U162,""))</f>
        <v>44718</v>
      </c>
      <c r="J169" s="3">
        <f>IF($A169&gt;10000,FUENTE!V162,IF($B169="SUMA",FUENTE!W162,""))</f>
        <v>8035</v>
      </c>
      <c r="K169" s="3">
        <f>IF($A169&gt;10000,FUENTE!X162,IF($B169="SUMA",FUENTE!Y162,""))</f>
        <v>52753</v>
      </c>
    </row>
    <row r="170" spans="1:11" x14ac:dyDescent="0.25">
      <c r="A170" s="2">
        <f>IF(FUENTE!F163&gt;0,FUENTE!F163,0)</f>
        <v>30120</v>
      </c>
      <c r="B170" s="2" t="str">
        <f>IF(AND(A170=0,A169&gt;10000),"SUMA",IF(A170&gt;10000,FUENTE!$G163,IF(AND(A168&gt;10000,A168&lt;20000,A169=0),"HORTALIZAS",IF(AND(A168&gt;20000,A168&lt;30000,A169=0),"PAPAS",""))))</f>
        <v>PAPAS ROSADA</v>
      </c>
      <c r="C170" s="3">
        <f>IF($A170&gt;10000,FUENTE!H163,IF($B170="SUMA",FUENTE!I163,""))</f>
        <v>0</v>
      </c>
      <c r="D170" s="3">
        <f>IF($A170&gt;10000,FUENTE!J163,IF($B170="SUMA",FUENTE!K163,""))</f>
        <v>0</v>
      </c>
      <c r="E170" s="3">
        <f>IF($A170&gt;10000,FUENTE!L163,IF($B170="SUMA",FUENTE!M163,""))</f>
        <v>0</v>
      </c>
      <c r="F170" s="3">
        <f>IF($A170&gt;10000,FUENTE!N163,IF($B170="SUMA",FUENTE!O163,""))</f>
        <v>0</v>
      </c>
      <c r="G170" s="3">
        <f>IF($A170&gt;10000,FUENTE!P163,IF($B170="SUMA",FUENTE!Q163,""))</f>
        <v>12245</v>
      </c>
      <c r="H170" s="3">
        <f>IF($A170&gt;10000,FUENTE!R163,IF($B170="SUMA",FUENTE!S163,""))</f>
        <v>12245</v>
      </c>
      <c r="I170" s="3">
        <f>IF($A170&gt;10000,FUENTE!T163,IF($B170="SUMA",FUENTE!U163,""))</f>
        <v>0</v>
      </c>
      <c r="J170" s="3">
        <f>IF($A170&gt;10000,FUENTE!V163,IF($B170="SUMA",FUENTE!W163,""))</f>
        <v>12245</v>
      </c>
      <c r="K170" s="3">
        <f>IF($A170&gt;10000,FUENTE!X163,IF($B170="SUMA",FUENTE!Y163,""))</f>
        <v>12245</v>
      </c>
    </row>
    <row r="171" spans="1:11" x14ac:dyDescent="0.25">
      <c r="A171" s="2">
        <f>IF(FUENTE!F164&gt;0,FUENTE!F164,0)</f>
        <v>30121</v>
      </c>
      <c r="B171" s="2" t="str">
        <f>IF(AND(A171=0,A170&gt;10000),"SUMA",IF(A171&gt;10000,FUENTE!$G164,IF(AND(A169&gt;10000,A169&lt;20000,A170=0),"HORTALIZAS",IF(AND(A169&gt;20000,A169&lt;30000,A170=0),"PAPAS",""))))</f>
        <v>PAPA BONITA</v>
      </c>
      <c r="C171" s="3">
        <f>IF($A171&gt;10000,FUENTE!H164,IF($B171="SUMA",FUENTE!I164,""))</f>
        <v>0</v>
      </c>
      <c r="D171" s="3">
        <f>IF($A171&gt;10000,FUENTE!J164,IF($B171="SUMA",FUENTE!K164,""))</f>
        <v>224</v>
      </c>
      <c r="E171" s="3">
        <f>IF($A171&gt;10000,FUENTE!L164,IF($B171="SUMA",FUENTE!M164,""))</f>
        <v>224</v>
      </c>
      <c r="F171" s="3">
        <f>IF($A171&gt;10000,FUENTE!N164,IF($B171="SUMA",FUENTE!O164,""))</f>
        <v>0</v>
      </c>
      <c r="G171" s="3">
        <f>IF($A171&gt;10000,FUENTE!P164,IF($B171="SUMA",FUENTE!Q164,""))</f>
        <v>330</v>
      </c>
      <c r="H171" s="3">
        <f>IF($A171&gt;10000,FUENTE!R164,IF($B171="SUMA",FUENTE!S164,""))</f>
        <v>330</v>
      </c>
      <c r="I171" s="3">
        <f>IF($A171&gt;10000,FUENTE!T164,IF($B171="SUMA",FUENTE!U164,""))</f>
        <v>0</v>
      </c>
      <c r="J171" s="3">
        <f>IF($A171&gt;10000,FUENTE!V164,IF($B171="SUMA",FUENTE!W164,""))</f>
        <v>554</v>
      </c>
      <c r="K171" s="3">
        <f>IF($A171&gt;10000,FUENTE!X164,IF($B171="SUMA",FUENTE!Y164,""))</f>
        <v>554</v>
      </c>
    </row>
    <row r="172" spans="1:11" x14ac:dyDescent="0.25">
      <c r="A172" s="2">
        <f>IF(FUENTE!F165&gt;0,FUENTE!F165,0)</f>
        <v>30122</v>
      </c>
      <c r="B172" s="2" t="str">
        <f>IF(AND(A172=0,A171&gt;10000),"SUMA",IF(A172&gt;10000,FUENTE!$G165,IF(AND(A170&gt;10000,A170&lt;20000,A171=0),"HORTALIZAS",IF(AND(A170&gt;20000,A170&lt;30000,A171=0),"PAPAS",""))))</f>
        <v xml:space="preserve">PAPA NEGRA                    </v>
      </c>
      <c r="C172" s="3">
        <f>IF($A172&gt;10000,FUENTE!H165,IF($B172="SUMA",FUENTE!I165,""))</f>
        <v>0</v>
      </c>
      <c r="D172" s="3">
        <f>IF($A172&gt;10000,FUENTE!J165,IF($B172="SUMA",FUENTE!K165,""))</f>
        <v>6123</v>
      </c>
      <c r="E172" s="3">
        <f>IF($A172&gt;10000,FUENTE!L165,IF($B172="SUMA",FUENTE!M165,""))</f>
        <v>6123</v>
      </c>
      <c r="F172" s="3">
        <f>IF($A172&gt;10000,FUENTE!N165,IF($B172="SUMA",FUENTE!O165,""))</f>
        <v>0</v>
      </c>
      <c r="G172" s="3">
        <f>IF($A172&gt;10000,FUENTE!P165,IF($B172="SUMA",FUENTE!Q165,""))</f>
        <v>28323</v>
      </c>
      <c r="H172" s="3">
        <f>IF($A172&gt;10000,FUENTE!R165,IF($B172="SUMA",FUENTE!S165,""))</f>
        <v>28323</v>
      </c>
      <c r="I172" s="3">
        <f>IF($A172&gt;10000,FUENTE!T165,IF($B172="SUMA",FUENTE!U165,""))</f>
        <v>0</v>
      </c>
      <c r="J172" s="3">
        <f>IF($A172&gt;10000,FUENTE!V165,IF($B172="SUMA",FUENTE!W165,""))</f>
        <v>34446</v>
      </c>
      <c r="K172" s="3">
        <f>IF($A172&gt;10000,FUENTE!X165,IF($B172="SUMA",FUENTE!Y165,""))</f>
        <v>34446</v>
      </c>
    </row>
    <row r="173" spans="1:11" x14ac:dyDescent="0.25">
      <c r="A173" s="2">
        <f>IF(FUENTE!F166&gt;0,FUENTE!F166,0)</f>
        <v>30123</v>
      </c>
      <c r="B173" s="2" t="str">
        <f>IF(AND(A173=0,A172&gt;10000),"SUMA",IF(A173&gt;10000,FUENTE!$G166,IF(AND(A171&gt;10000,A171&lt;20000,A172=0),"HORTALIZAS",IF(AND(A171&gt;20000,A171&lt;30000,A172=0),"PAPAS",""))))</f>
        <v>PAPA SPUNTA</v>
      </c>
      <c r="C173" s="3">
        <f>IF($A173&gt;10000,FUENTE!H166,IF($B173="SUMA",FUENTE!I166,""))</f>
        <v>0</v>
      </c>
      <c r="D173" s="3">
        <f>IF($A173&gt;10000,FUENTE!J166,IF($B173="SUMA",FUENTE!K166,""))</f>
        <v>0</v>
      </c>
      <c r="E173" s="3">
        <f>IF($A173&gt;10000,FUENTE!L166,IF($B173="SUMA",FUENTE!M166,""))</f>
        <v>0</v>
      </c>
      <c r="F173" s="3">
        <f>IF($A173&gt;10000,FUENTE!N166,IF($B173="SUMA",FUENTE!O166,""))</f>
        <v>0</v>
      </c>
      <c r="G173" s="3">
        <f>IF($A173&gt;10000,FUENTE!P166,IF($B173="SUMA",FUENTE!Q166,""))</f>
        <v>1250</v>
      </c>
      <c r="H173" s="3">
        <f>IF($A173&gt;10000,FUENTE!R166,IF($B173="SUMA",FUENTE!S166,""))</f>
        <v>1250</v>
      </c>
      <c r="I173" s="3">
        <f>IF($A173&gt;10000,FUENTE!T166,IF($B173="SUMA",FUENTE!U166,""))</f>
        <v>0</v>
      </c>
      <c r="J173" s="3">
        <f>IF($A173&gt;10000,FUENTE!V166,IF($B173="SUMA",FUENTE!W166,""))</f>
        <v>1250</v>
      </c>
      <c r="K173" s="3">
        <f>IF($A173&gt;10000,FUENTE!X166,IF($B173="SUMA",FUENTE!Y166,""))</f>
        <v>1250</v>
      </c>
    </row>
    <row r="174" spans="1:11" x14ac:dyDescent="0.25">
      <c r="A174" s="2">
        <f>IF(FUENTE!F167&gt;0,FUENTE!F167,0)</f>
        <v>30128</v>
      </c>
      <c r="B174" s="2" t="str">
        <f>IF(AND(A174=0,A173&gt;10000),"SUMA",IF(A174&gt;10000,FUENTE!$G167,IF(AND(A172&gt;10000,A172&lt;20000,A173=0),"HORTALIZAS",IF(AND(A172&gt;20000,A172&lt;30000,A173=0),"PAPAS",""))))</f>
        <v>PAPA NEGRA ORO</v>
      </c>
      <c r="C174" s="3">
        <f>IF($A174&gt;10000,FUENTE!H167,IF($B174="SUMA",FUENTE!I167,""))</f>
        <v>0</v>
      </c>
      <c r="D174" s="3">
        <f>IF($A174&gt;10000,FUENTE!J167,IF($B174="SUMA",FUENTE!K167,""))</f>
        <v>1500</v>
      </c>
      <c r="E174" s="3">
        <f>IF($A174&gt;10000,FUENTE!L167,IF($B174="SUMA",FUENTE!M167,""))</f>
        <v>1500</v>
      </c>
      <c r="F174" s="3">
        <f>IF($A174&gt;10000,FUENTE!N167,IF($B174="SUMA",FUENTE!O167,""))</f>
        <v>0</v>
      </c>
      <c r="G174" s="3">
        <f>IF($A174&gt;10000,FUENTE!P167,IF($B174="SUMA",FUENTE!Q167,""))</f>
        <v>1680</v>
      </c>
      <c r="H174" s="3">
        <f>IF($A174&gt;10000,FUENTE!R167,IF($B174="SUMA",FUENTE!S167,""))</f>
        <v>1680</v>
      </c>
      <c r="I174" s="3">
        <f>IF($A174&gt;10000,FUENTE!T167,IF($B174="SUMA",FUENTE!U167,""))</f>
        <v>0</v>
      </c>
      <c r="J174" s="3">
        <f>IF($A174&gt;10000,FUENTE!V167,IF($B174="SUMA",FUENTE!W167,""))</f>
        <v>3180</v>
      </c>
      <c r="K174" s="3">
        <f>IF($A174&gt;10000,FUENTE!X167,IF($B174="SUMA",FUENTE!Y167,""))</f>
        <v>3180</v>
      </c>
    </row>
    <row r="175" spans="1:11" x14ac:dyDescent="0.25">
      <c r="A175" s="2">
        <f>IF(FUENTE!F168&gt;0,FUENTE!F168,0)</f>
        <v>30129</v>
      </c>
      <c r="B175" s="2" t="str">
        <f>IF(AND(A175=0,A174&gt;10000),"SUMA",IF(A175&gt;10000,FUENTE!$G168,IF(AND(A173&gt;10000,A173&lt;20000,A174=0),"HORTALIZAS",IF(AND(A173&gt;20000,A173&lt;30000,A174=0),"PAPAS",""))))</f>
        <v>PAPA SLANEY</v>
      </c>
      <c r="C175" s="3">
        <f>IF($A175&gt;10000,FUENTE!H168,IF($B175="SUMA",FUENTE!I168,""))</f>
        <v>0</v>
      </c>
      <c r="D175" s="3">
        <f>IF($A175&gt;10000,FUENTE!J168,IF($B175="SUMA",FUENTE!K168,""))</f>
        <v>0</v>
      </c>
      <c r="E175" s="3">
        <f>IF($A175&gt;10000,FUENTE!L168,IF($B175="SUMA",FUENTE!M168,""))</f>
        <v>0</v>
      </c>
      <c r="F175" s="3">
        <f>IF($A175&gt;10000,FUENTE!N168,IF($B175="SUMA",FUENTE!O168,""))</f>
        <v>0</v>
      </c>
      <c r="G175" s="3">
        <f>IF($A175&gt;10000,FUENTE!P168,IF($B175="SUMA",FUENTE!Q168,""))</f>
        <v>9750</v>
      </c>
      <c r="H175" s="3">
        <f>IF($A175&gt;10000,FUENTE!R168,IF($B175="SUMA",FUENTE!S168,""))</f>
        <v>9750</v>
      </c>
      <c r="I175" s="3">
        <f>IF($A175&gt;10000,FUENTE!T168,IF($B175="SUMA",FUENTE!U168,""))</f>
        <v>0</v>
      </c>
      <c r="J175" s="3">
        <f>IF($A175&gt;10000,FUENTE!V168,IF($B175="SUMA",FUENTE!W168,""))</f>
        <v>9750</v>
      </c>
      <c r="K175" s="3">
        <f>IF($A175&gt;10000,FUENTE!X168,IF($B175="SUMA",FUENTE!Y168,""))</f>
        <v>9750</v>
      </c>
    </row>
    <row r="176" spans="1:11" x14ac:dyDescent="0.25">
      <c r="A176" s="2">
        <f>IF(FUENTE!F169&gt;0,FUENTE!F169,0)</f>
        <v>30130</v>
      </c>
      <c r="B176" s="2" t="str">
        <f>IF(AND(A176=0,A175&gt;10000),"SUMA",IF(A176&gt;10000,FUENTE!$G169,IF(AND(A174&gt;10000,A174&lt;20000,A175=0),"HORTALIZAS",IF(AND(A174&gt;20000,A174&lt;30000,A175=0),"PAPAS",""))))</f>
        <v>PAPA RED-CARA/DRUID</v>
      </c>
      <c r="C176" s="3">
        <f>IF($A176&gt;10000,FUENTE!H169,IF($B176="SUMA",FUENTE!I169,""))</f>
        <v>0</v>
      </c>
      <c r="D176" s="3">
        <f>IF($A176&gt;10000,FUENTE!J169,IF($B176="SUMA",FUENTE!K169,""))</f>
        <v>500</v>
      </c>
      <c r="E176" s="3">
        <f>IF($A176&gt;10000,FUENTE!L169,IF($B176="SUMA",FUENTE!M169,""))</f>
        <v>500</v>
      </c>
      <c r="F176" s="3">
        <f>IF($A176&gt;10000,FUENTE!N169,IF($B176="SUMA",FUENTE!O169,""))</f>
        <v>0</v>
      </c>
      <c r="G176" s="3">
        <f>IF($A176&gt;10000,FUENTE!P169,IF($B176="SUMA",FUENTE!Q169,""))</f>
        <v>5730</v>
      </c>
      <c r="H176" s="3">
        <f>IF($A176&gt;10000,FUENTE!R169,IF($B176="SUMA",FUENTE!S169,""))</f>
        <v>5730</v>
      </c>
      <c r="I176" s="3">
        <f>IF($A176&gt;10000,FUENTE!T169,IF($B176="SUMA",FUENTE!U169,""))</f>
        <v>0</v>
      </c>
      <c r="J176" s="3">
        <f>IF($A176&gt;10000,FUENTE!V169,IF($B176="SUMA",FUENTE!W169,""))</f>
        <v>6230</v>
      </c>
      <c r="K176" s="3">
        <f>IF($A176&gt;10000,FUENTE!X169,IF($B176="SUMA",FUENTE!Y169,""))</f>
        <v>6230</v>
      </c>
    </row>
    <row r="177" spans="1:11" x14ac:dyDescent="0.25">
      <c r="A177" s="2">
        <f>IF(FUENTE!F170&gt;0,FUENTE!F170,0)</f>
        <v>30132</v>
      </c>
      <c r="B177" s="2" t="str">
        <f>IF(AND(A177=0,A176&gt;10000),"SUMA",IF(A177&gt;10000,FUENTE!$G170,IF(AND(A175&gt;10000,A175&lt;20000,A176=0),"HORTALIZAS",IF(AND(A175&gt;20000,A175&lt;30000,A176=0),"PAPAS",""))))</f>
        <v>PAPA COLORADA BAGA</v>
      </c>
      <c r="C177" s="3">
        <f>IF($A177&gt;10000,FUENTE!H170,IF($B177="SUMA",FUENTE!I170,""))</f>
        <v>0</v>
      </c>
      <c r="D177" s="3">
        <f>IF($A177&gt;10000,FUENTE!J170,IF($B177="SUMA",FUENTE!K170,""))</f>
        <v>0</v>
      </c>
      <c r="E177" s="3">
        <f>IF($A177&gt;10000,FUENTE!L170,IF($B177="SUMA",FUENTE!M170,""))</f>
        <v>0</v>
      </c>
      <c r="F177" s="3">
        <f>IF($A177&gt;10000,FUENTE!N170,IF($B177="SUMA",FUENTE!O170,""))</f>
        <v>0</v>
      </c>
      <c r="G177" s="3">
        <f>IF($A177&gt;10000,FUENTE!P170,IF($B177="SUMA",FUENTE!Q170,""))</f>
        <v>2882</v>
      </c>
      <c r="H177" s="3">
        <f>IF($A177&gt;10000,FUENTE!R170,IF($B177="SUMA",FUENTE!S170,""))</f>
        <v>2882</v>
      </c>
      <c r="I177" s="3">
        <f>IF($A177&gt;10000,FUENTE!T170,IF($B177="SUMA",FUENTE!U170,""))</f>
        <v>0</v>
      </c>
      <c r="J177" s="3">
        <f>IF($A177&gt;10000,FUENTE!V170,IF($B177="SUMA",FUENTE!W170,""))</f>
        <v>2882</v>
      </c>
      <c r="K177" s="3">
        <f>IF($A177&gt;10000,FUENTE!X170,IF($B177="SUMA",FUENTE!Y170,""))</f>
        <v>2882</v>
      </c>
    </row>
    <row r="178" spans="1:11" x14ac:dyDescent="0.25">
      <c r="A178" s="2">
        <f>IF(FUENTE!F171&gt;0,FUENTE!F171,0)</f>
        <v>30135</v>
      </c>
      <c r="B178" s="2" t="str">
        <f>IF(AND(A178=0,A177&gt;10000),"SUMA",IF(A178&gt;10000,FUENTE!$G171,IF(AND(A176&gt;10000,A176&lt;20000,A177=0),"HORTALIZAS",IF(AND(A176&gt;20000,A176&lt;30000,A177=0),"PAPAS",""))))</f>
        <v>PAPAS GALACTICA</v>
      </c>
      <c r="C178" s="3">
        <f>IF($A178&gt;10000,FUENTE!H171,IF($B178="SUMA",FUENTE!I171,""))</f>
        <v>0</v>
      </c>
      <c r="D178" s="3">
        <f>IF($A178&gt;10000,FUENTE!J171,IF($B178="SUMA",FUENTE!K171,""))</f>
        <v>0</v>
      </c>
      <c r="E178" s="3">
        <f>IF($A178&gt;10000,FUENTE!L171,IF($B178="SUMA",FUENTE!M171,""))</f>
        <v>0</v>
      </c>
      <c r="F178" s="3">
        <f>IF($A178&gt;10000,FUENTE!N171,IF($B178="SUMA",FUENTE!O171,""))</f>
        <v>0</v>
      </c>
      <c r="G178" s="3">
        <f>IF($A178&gt;10000,FUENTE!P171,IF($B178="SUMA",FUENTE!Q171,""))</f>
        <v>4946</v>
      </c>
      <c r="H178" s="3">
        <f>IF($A178&gt;10000,FUENTE!R171,IF($B178="SUMA",FUENTE!S171,""))</f>
        <v>4946</v>
      </c>
      <c r="I178" s="3">
        <f>IF($A178&gt;10000,FUENTE!T171,IF($B178="SUMA",FUENTE!U171,""))</f>
        <v>0</v>
      </c>
      <c r="J178" s="3">
        <f>IF($A178&gt;10000,FUENTE!V171,IF($B178="SUMA",FUENTE!W171,""))</f>
        <v>4946</v>
      </c>
      <c r="K178" s="3">
        <f>IF($A178&gt;10000,FUENTE!X171,IF($B178="SUMA",FUENTE!Y171,""))</f>
        <v>4946</v>
      </c>
    </row>
    <row r="179" spans="1:11" x14ac:dyDescent="0.25">
      <c r="A179" s="2">
        <f>IF(FUENTE!F172&gt;0,FUENTE!F172,0)</f>
        <v>30136</v>
      </c>
      <c r="B179" s="2" t="str">
        <f>IF(AND(A179=0,A178&gt;10000),"SUMA",IF(A179&gt;10000,FUENTE!$G172,IF(AND(A177&gt;10000,A177&lt;20000,A178=0),"HORTALIZAS",IF(AND(A177&gt;20000,A177&lt;30000,A178=0),"PAPAS",""))))</f>
        <v>PAPAS ROOSTER</v>
      </c>
      <c r="C179" s="3">
        <f>IF($A179&gt;10000,FUENTE!H172,IF($B179="SUMA",FUENTE!I172,""))</f>
        <v>0</v>
      </c>
      <c r="D179" s="3">
        <f>IF($A179&gt;10000,FUENTE!J172,IF($B179="SUMA",FUENTE!K172,""))</f>
        <v>0</v>
      </c>
      <c r="E179" s="3">
        <f>IF($A179&gt;10000,FUENTE!L172,IF($B179="SUMA",FUENTE!M172,""))</f>
        <v>0</v>
      </c>
      <c r="F179" s="3">
        <f>IF($A179&gt;10000,FUENTE!N172,IF($B179="SUMA",FUENTE!O172,""))</f>
        <v>0</v>
      </c>
      <c r="G179" s="3">
        <f>IF($A179&gt;10000,FUENTE!P172,IF($B179="SUMA",FUENTE!Q172,""))</f>
        <v>3198</v>
      </c>
      <c r="H179" s="3">
        <f>IF($A179&gt;10000,FUENTE!R172,IF($B179="SUMA",FUENTE!S172,""))</f>
        <v>3198</v>
      </c>
      <c r="I179" s="3">
        <f>IF($A179&gt;10000,FUENTE!T172,IF($B179="SUMA",FUENTE!U172,""))</f>
        <v>0</v>
      </c>
      <c r="J179" s="3">
        <f>IF($A179&gt;10000,FUENTE!V172,IF($B179="SUMA",FUENTE!W172,""))</f>
        <v>3198</v>
      </c>
      <c r="K179" s="3">
        <f>IF($A179&gt;10000,FUENTE!X172,IF($B179="SUMA",FUENTE!Y172,""))</f>
        <v>3198</v>
      </c>
    </row>
    <row r="180" spans="1:11" x14ac:dyDescent="0.25">
      <c r="A180" s="2">
        <f>IF(FUENTE!F173&gt;0,FUENTE!F173,0)</f>
        <v>0</v>
      </c>
      <c r="B180" s="2" t="str">
        <f>IF(AND(A180=0,A179&gt;10000),"SUMA",IF(A180&gt;10000,FUENTE!$G173,IF(AND(A178&gt;10000,A178&lt;20000,A179=0),"HORTALIZAS",IF(AND(A178&gt;20000,A178&lt;30000,A179=0),"PAPAS",""))))</f>
        <v>SUMA</v>
      </c>
      <c r="C180" s="3">
        <f>IF($A180&gt;10000,FUENTE!H173,IF($B180="SUMA",FUENTE!I173,""))</f>
        <v>1390289</v>
      </c>
      <c r="D180" s="3">
        <f>IF($A180&gt;10000,FUENTE!J173,IF($B180="SUMA",FUENTE!K173,""))</f>
        <v>76489</v>
      </c>
      <c r="E180" s="3">
        <f>IF($A180&gt;10000,FUENTE!L173,IF($B180="SUMA",FUENTE!M173,""))</f>
        <v>1466778</v>
      </c>
      <c r="F180" s="3">
        <f>IF($A180&gt;10000,FUENTE!N173,IF($B180="SUMA",FUENTE!O173,""))</f>
        <v>0</v>
      </c>
      <c r="G180" s="3">
        <f>IF($A180&gt;10000,FUENTE!P173,IF($B180="SUMA",FUENTE!Q173,""))</f>
        <v>111482</v>
      </c>
      <c r="H180" s="3">
        <f>IF($A180&gt;10000,FUENTE!R173,IF($B180="SUMA",FUENTE!S173,""))</f>
        <v>111482</v>
      </c>
      <c r="I180" s="3">
        <f>IF($A180&gt;10000,FUENTE!T173,IF($B180="SUMA",FUENTE!U173,""))</f>
        <v>1390289</v>
      </c>
      <c r="J180" s="3">
        <f>IF($A180&gt;10000,FUENTE!V173,IF($B180="SUMA",FUENTE!W173,""))</f>
        <v>187971</v>
      </c>
      <c r="K180" s="3">
        <f>IF($A180&gt;10000,FUENTE!X173,IF($B180="SUMA",FUENTE!Y173,""))</f>
        <v>1578260</v>
      </c>
    </row>
    <row r="181" spans="1:11" x14ac:dyDescent="0.25">
      <c r="A181" s="2">
        <f>IF(FUENTE!F174&gt;0,FUENTE!F174,0)</f>
        <v>0</v>
      </c>
      <c r="B181" s="2" t="str">
        <f>IF(AND(A181=0,A180&gt;10000),"SUMA",IF(A181&gt;10000,FUENTE!$G174,IF(AND(A179&gt;10000,A179&lt;20000,A180=0),"HORTALIZAS",IF(AND(A179&gt;20000,A179&lt;30000,A180=0),"PAPAS",""))))</f>
        <v/>
      </c>
      <c r="C181" s="3" t="str">
        <f>IF($A181&gt;10000,FUENTE!H174,IF($B181="SUMA",FUENTE!I174,""))</f>
        <v/>
      </c>
      <c r="D181" s="3" t="str">
        <f>IF($A181&gt;10000,FUENTE!J174,IF($B181="SUMA",FUENTE!K174,""))</f>
        <v/>
      </c>
      <c r="E181" s="3" t="str">
        <f>IF($A181&gt;10000,FUENTE!L174,IF($B181="SUMA",FUENTE!M174,""))</f>
        <v/>
      </c>
      <c r="F181" s="3" t="str">
        <f>IF($A181&gt;10000,FUENTE!N174,IF($B181="SUMA",FUENTE!O174,""))</f>
        <v/>
      </c>
      <c r="G181" s="3" t="str">
        <f>IF($A181&gt;10000,FUENTE!P174,IF($B181="SUMA",FUENTE!Q174,""))</f>
        <v/>
      </c>
      <c r="H181" s="3" t="str">
        <f>IF($A181&gt;10000,FUENTE!R174,IF($B181="SUMA",FUENTE!S174,""))</f>
        <v/>
      </c>
      <c r="I181" s="3" t="str">
        <f>IF($A181&gt;10000,FUENTE!T174,IF($B181="SUMA",FUENTE!U174,""))</f>
        <v/>
      </c>
      <c r="J181" s="3" t="str">
        <f>IF($A181&gt;10000,FUENTE!V174,IF($B181="SUMA",FUENTE!W174,""))</f>
        <v/>
      </c>
      <c r="K181" s="3" t="str">
        <f>IF($A181&gt;10000,FUENTE!X174,IF($B181="SUMA",FUENTE!Y174,""))</f>
        <v/>
      </c>
    </row>
    <row r="182" spans="1:11" x14ac:dyDescent="0.25">
      <c r="A182" s="2">
        <f>IF(FUENTE!F175&gt;0,FUENTE!F175,0)</f>
        <v>0</v>
      </c>
      <c r="B182" s="2" t="str">
        <f>IF(AND(A182=0,A181&gt;10000),"SUMA",IF(A182&gt;10000,FUENTE!$G175,IF(AND(A180&gt;10000,A180&lt;20000,A181=0),"HORTALIZAS",IF(AND(A180&gt;20000,A180&lt;30000,A181=0),"PAPAS",""))))</f>
        <v/>
      </c>
      <c r="C182" s="3" t="str">
        <f>IF($A182&gt;10000,FUENTE!H175,IF($B182="SUMA",FUENTE!I175,""))</f>
        <v/>
      </c>
      <c r="D182" s="3" t="str">
        <f>IF($A182&gt;10000,FUENTE!J175,IF($B182="SUMA",FUENTE!K175,""))</f>
        <v/>
      </c>
      <c r="E182" s="3" t="str">
        <f>IF($A182&gt;10000,FUENTE!L175,IF($B182="SUMA",FUENTE!M175,""))</f>
        <v/>
      </c>
      <c r="F182" s="3" t="str">
        <f>IF($A182&gt;10000,FUENTE!N175,IF($B182="SUMA",FUENTE!O175,""))</f>
        <v/>
      </c>
      <c r="G182" s="3" t="str">
        <f>IF($A182&gt;10000,FUENTE!P175,IF($B182="SUMA",FUENTE!Q175,""))</f>
        <v/>
      </c>
      <c r="H182" s="3" t="str">
        <f>IF($A182&gt;10000,FUENTE!R175,IF($B182="SUMA",FUENTE!S175,""))</f>
        <v/>
      </c>
      <c r="I182" s="3" t="str">
        <f>IF($A182&gt;10000,FUENTE!T175,IF($B182="SUMA",FUENTE!U175,""))</f>
        <v/>
      </c>
      <c r="J182" s="3" t="str">
        <f>IF($A182&gt;10000,FUENTE!V175,IF($B182="SUMA",FUENTE!W175,""))</f>
        <v/>
      </c>
      <c r="K182" s="3" t="str">
        <f>IF($A182&gt;10000,FUENTE!X175,IF($B182="SUMA",FUENTE!Y175,""))</f>
        <v/>
      </c>
    </row>
    <row r="183" spans="1:11" x14ac:dyDescent="0.25">
      <c r="A183" s="2">
        <f>IF(FUENTE!F176&gt;0,FUENTE!F176,0)</f>
        <v>0</v>
      </c>
      <c r="B183" s="2" t="str">
        <f>IF(AND(A183=0,A182&gt;10000),"SUMA",IF(A183&gt;10000,FUENTE!$G176,IF(AND(A181&gt;10000,A181&lt;20000,A182=0),"HORTALIZAS",IF(AND(A181&gt;20000,A181&lt;30000,A182=0),"PAPAS",""))))</f>
        <v/>
      </c>
      <c r="C183" s="3" t="str">
        <f>IF($A183&gt;10000,FUENTE!H176,IF($B183="SUMA",FUENTE!I176,""))</f>
        <v/>
      </c>
      <c r="D183" s="3" t="str">
        <f>IF($A183&gt;10000,FUENTE!J176,IF($B183="SUMA",FUENTE!K176,""))</f>
        <v/>
      </c>
      <c r="E183" s="3" t="str">
        <f>IF($A183&gt;10000,FUENTE!L176,IF($B183="SUMA",FUENTE!M176,""))</f>
        <v/>
      </c>
      <c r="F183" s="3" t="str">
        <f>IF($A183&gt;10000,FUENTE!N176,IF($B183="SUMA",FUENTE!O176,""))</f>
        <v/>
      </c>
      <c r="G183" s="3" t="str">
        <f>IF($A183&gt;10000,FUENTE!P176,IF($B183="SUMA",FUENTE!Q176,""))</f>
        <v/>
      </c>
      <c r="H183" s="3" t="str">
        <f>IF($A183&gt;10000,FUENTE!R176,IF($B183="SUMA",FUENTE!S176,""))</f>
        <v/>
      </c>
      <c r="I183" s="3" t="str">
        <f>IF($A183&gt;10000,FUENTE!T176,IF($B183="SUMA",FUENTE!U176,""))</f>
        <v/>
      </c>
      <c r="J183" s="3" t="str">
        <f>IF($A183&gt;10000,FUENTE!V176,IF($B183="SUMA",FUENTE!W176,""))</f>
        <v/>
      </c>
      <c r="K183" s="3" t="str">
        <f>IF($A183&gt;10000,FUENTE!X176,IF($B183="SUMA",FUENTE!Y176,""))</f>
        <v/>
      </c>
    </row>
    <row r="184" spans="1:11" x14ac:dyDescent="0.25">
      <c r="A184" s="2">
        <f>IF(FUENTE!F177&gt;0,FUENTE!F177,0)</f>
        <v>0</v>
      </c>
      <c r="B184" s="2" t="str">
        <f>IF(AND(A184=0,A183&gt;10000),"SUMA",IF(A184&gt;10000,FUENTE!$G177,IF(AND(A182&gt;10000,A182&lt;20000,A183=0),"HORTALIZAS",IF(AND(A182&gt;20000,A182&lt;30000,A183=0),"PAPAS",""))))</f>
        <v/>
      </c>
      <c r="C184" s="3" t="str">
        <f>IF($A184&gt;10000,FUENTE!H177,IF($B184="SUMA",FUENTE!I177,""))</f>
        <v/>
      </c>
      <c r="D184" s="3" t="str">
        <f>IF($A184&gt;10000,FUENTE!J177,IF($B184="SUMA",FUENTE!K177,""))</f>
        <v/>
      </c>
      <c r="E184" s="3" t="str">
        <f>IF($A184&gt;10000,FUENTE!L177,IF($B184="SUMA",FUENTE!M177,""))</f>
        <v/>
      </c>
      <c r="F184" s="3" t="str">
        <f>IF($A184&gt;10000,FUENTE!N177,IF($B184="SUMA",FUENTE!O177,""))</f>
        <v/>
      </c>
      <c r="G184" s="3" t="str">
        <f>IF($A184&gt;10000,FUENTE!P177,IF($B184="SUMA",FUENTE!Q177,""))</f>
        <v/>
      </c>
      <c r="H184" s="3" t="str">
        <f>IF($A184&gt;10000,FUENTE!R177,IF($B184="SUMA",FUENTE!S177,""))</f>
        <v/>
      </c>
      <c r="I184" s="3" t="str">
        <f>IF($A184&gt;10000,FUENTE!T177,IF($B184="SUMA",FUENTE!U177,""))</f>
        <v/>
      </c>
      <c r="J184" s="3" t="str">
        <f>IF($A184&gt;10000,FUENTE!V177,IF($B184="SUMA",FUENTE!W177,""))</f>
        <v/>
      </c>
      <c r="K184" s="3" t="str">
        <f>IF($A184&gt;10000,FUENTE!X177,IF($B184="SUMA",FUENTE!Y177,""))</f>
        <v/>
      </c>
    </row>
    <row r="185" spans="1:11" x14ac:dyDescent="0.25">
      <c r="A185" s="2">
        <f>IF(FUENTE!F178&gt;0,FUENTE!F178,0)</f>
        <v>0</v>
      </c>
      <c r="B185" s="2" t="str">
        <f>IF(AND(A185=0,A184&gt;10000),"SUMA",IF(A185&gt;10000,FUENTE!$G178,IF(AND(A183&gt;10000,A183&lt;20000,A184=0),"HORTALIZAS",IF(AND(A183&gt;20000,A183&lt;30000,A184=0),"PAPAS",""))))</f>
        <v/>
      </c>
      <c r="C185" s="3" t="str">
        <f>IF($A185&gt;10000,FUENTE!H178,IF($B185="SUMA",FUENTE!I178,""))</f>
        <v/>
      </c>
      <c r="D185" s="3" t="str">
        <f>IF($A185&gt;10000,FUENTE!J178,IF($B185="SUMA",FUENTE!K178,""))</f>
        <v/>
      </c>
      <c r="E185" s="3" t="str">
        <f>IF($A185&gt;10000,FUENTE!L178,IF($B185="SUMA",FUENTE!M178,""))</f>
        <v/>
      </c>
      <c r="F185" s="3" t="str">
        <f>IF($A185&gt;10000,FUENTE!N178,IF($B185="SUMA",FUENTE!O178,""))</f>
        <v/>
      </c>
      <c r="G185" s="3" t="str">
        <f>IF($A185&gt;10000,FUENTE!P178,IF($B185="SUMA",FUENTE!Q178,""))</f>
        <v/>
      </c>
      <c r="H185" s="3" t="str">
        <f>IF($A185&gt;10000,FUENTE!R178,IF($B185="SUMA",FUENTE!S178,""))</f>
        <v/>
      </c>
      <c r="I185" s="3" t="str">
        <f>IF($A185&gt;10000,FUENTE!T178,IF($B185="SUMA",FUENTE!U178,""))</f>
        <v/>
      </c>
      <c r="J185" s="3" t="str">
        <f>IF($A185&gt;10000,FUENTE!V178,IF($B185="SUMA",FUENTE!W178,""))</f>
        <v/>
      </c>
      <c r="K185" s="3" t="str">
        <f>IF($A185&gt;10000,FUENTE!X178,IF($B185="SUMA",FUENTE!Y178,""))</f>
        <v/>
      </c>
    </row>
    <row r="186" spans="1:11" x14ac:dyDescent="0.25">
      <c r="A186" s="2">
        <f>IF(FUENTE!F179&gt;0,FUENTE!F179,0)</f>
        <v>0</v>
      </c>
      <c r="B186" s="2" t="str">
        <f>IF(AND(A186=0,A185&gt;10000),"SUMA",IF(A186&gt;10000,FUENTE!$G179,IF(AND(A184&gt;10000,A184&lt;20000,A185=0),"HORTALIZAS",IF(AND(A184&gt;20000,A184&lt;30000,A185=0),"PAPAS",""))))</f>
        <v/>
      </c>
      <c r="C186" s="3" t="str">
        <f>IF($A186&gt;10000,FUENTE!H179,IF($B186="SUMA",FUENTE!I179,""))</f>
        <v/>
      </c>
      <c r="D186" s="3" t="str">
        <f>IF($A186&gt;10000,FUENTE!J179,IF($B186="SUMA",FUENTE!K179,""))</f>
        <v/>
      </c>
      <c r="E186" s="3" t="str">
        <f>IF($A186&gt;10000,FUENTE!L179,IF($B186="SUMA",FUENTE!M179,""))</f>
        <v/>
      </c>
      <c r="F186" s="3" t="str">
        <f>IF($A186&gt;10000,FUENTE!N179,IF($B186="SUMA",FUENTE!O179,""))</f>
        <v/>
      </c>
      <c r="G186" s="3" t="str">
        <f>IF($A186&gt;10000,FUENTE!P179,IF($B186="SUMA",FUENTE!Q179,""))</f>
        <v/>
      </c>
      <c r="H186" s="3" t="str">
        <f>IF($A186&gt;10000,FUENTE!R179,IF($B186="SUMA",FUENTE!S179,""))</f>
        <v/>
      </c>
      <c r="I186" s="3" t="str">
        <f>IF($A186&gt;10000,FUENTE!T179,IF($B186="SUMA",FUENTE!U179,""))</f>
        <v/>
      </c>
      <c r="J186" s="3" t="str">
        <f>IF($A186&gt;10000,FUENTE!V179,IF($B186="SUMA",FUENTE!W179,""))</f>
        <v/>
      </c>
      <c r="K186" s="3" t="str">
        <f>IF($A186&gt;10000,FUENTE!X179,IF($B186="SUMA",FUENTE!Y179,""))</f>
        <v/>
      </c>
    </row>
    <row r="187" spans="1:11" x14ac:dyDescent="0.25">
      <c r="A187" s="2">
        <f>IF(FUENTE!F180&gt;0,FUENTE!F180,0)</f>
        <v>0</v>
      </c>
      <c r="B187" s="2" t="str">
        <f>IF(AND(A187=0,A186&gt;10000),"SUMA",IF(A187&gt;10000,FUENTE!$G180,IF(AND(A185&gt;10000,A185&lt;20000,A186=0),"HORTALIZAS",IF(AND(A185&gt;20000,A185&lt;30000,A186=0),"PAPAS",""))))</f>
        <v/>
      </c>
      <c r="C187" s="3" t="str">
        <f>IF($A187&gt;10000,FUENTE!H180,IF($B187="SUMA",FUENTE!I180,""))</f>
        <v/>
      </c>
      <c r="D187" s="3" t="str">
        <f>IF($A187&gt;10000,FUENTE!J180,IF($B187="SUMA",FUENTE!K180,""))</f>
        <v/>
      </c>
      <c r="E187" s="3" t="str">
        <f>IF($A187&gt;10000,FUENTE!L180,IF($B187="SUMA",FUENTE!M180,""))</f>
        <v/>
      </c>
      <c r="F187" s="3" t="str">
        <f>IF($A187&gt;10000,FUENTE!N180,IF($B187="SUMA",FUENTE!O180,""))</f>
        <v/>
      </c>
      <c r="G187" s="3" t="str">
        <f>IF($A187&gt;10000,FUENTE!P180,IF($B187="SUMA",FUENTE!Q180,""))</f>
        <v/>
      </c>
      <c r="H187" s="3" t="str">
        <f>IF($A187&gt;10000,FUENTE!R180,IF($B187="SUMA",FUENTE!S180,""))</f>
        <v/>
      </c>
      <c r="I187" s="3" t="str">
        <f>IF($A187&gt;10000,FUENTE!T180,IF($B187="SUMA",FUENTE!U180,""))</f>
        <v/>
      </c>
      <c r="J187" s="3" t="str">
        <f>IF($A187&gt;10000,FUENTE!V180,IF($B187="SUMA",FUENTE!W180,""))</f>
        <v/>
      </c>
      <c r="K187" s="3" t="str">
        <f>IF($A187&gt;10000,FUENTE!X180,IF($B187="SUMA",FUENTE!Y180,""))</f>
        <v/>
      </c>
    </row>
    <row r="188" spans="1:11" x14ac:dyDescent="0.25">
      <c r="A188" s="2">
        <f>IF(FUENTE!F181&gt;0,FUENTE!F181,0)</f>
        <v>0</v>
      </c>
      <c r="B188" s="2" t="str">
        <f>IF(AND(A188=0,A187&gt;10000),"SUMA",IF(A188&gt;10000,FUENTE!$G181,IF(AND(A186&gt;10000,A186&lt;20000,A187=0),"HORTALIZAS",IF(AND(A186&gt;20000,A186&lt;30000,A187=0),"PAPAS",""))))</f>
        <v/>
      </c>
      <c r="C188" s="3" t="str">
        <f>IF($A188&gt;10000,FUENTE!H181,IF($B188="SUMA",FUENTE!I181,""))</f>
        <v/>
      </c>
      <c r="D188" s="3" t="str">
        <f>IF($A188&gt;10000,FUENTE!J181,IF($B188="SUMA",FUENTE!K181,""))</f>
        <v/>
      </c>
      <c r="E188" s="3" t="str">
        <f>IF($A188&gt;10000,FUENTE!L181,IF($B188="SUMA",FUENTE!M181,""))</f>
        <v/>
      </c>
      <c r="F188" s="3" t="str">
        <f>IF($A188&gt;10000,FUENTE!N181,IF($B188="SUMA",FUENTE!O181,""))</f>
        <v/>
      </c>
      <c r="G188" s="3" t="str">
        <f>IF($A188&gt;10000,FUENTE!P181,IF($B188="SUMA",FUENTE!Q181,""))</f>
        <v/>
      </c>
      <c r="H188" s="3" t="str">
        <f>IF($A188&gt;10000,FUENTE!R181,IF($B188="SUMA",FUENTE!S181,""))</f>
        <v/>
      </c>
      <c r="I188" s="3" t="str">
        <f>IF($A188&gt;10000,FUENTE!T181,IF($B188="SUMA",FUENTE!U181,""))</f>
        <v/>
      </c>
      <c r="J188" s="3" t="str">
        <f>IF($A188&gt;10000,FUENTE!V181,IF($B188="SUMA",FUENTE!W181,""))</f>
        <v/>
      </c>
      <c r="K188" s="3" t="str">
        <f>IF($A188&gt;10000,FUENTE!X181,IF($B188="SUMA",FUENTE!Y181,""))</f>
        <v/>
      </c>
    </row>
    <row r="189" spans="1:11" x14ac:dyDescent="0.25">
      <c r="A189" s="2">
        <f>IF(FUENTE!F182&gt;0,FUENTE!F182,0)</f>
        <v>0</v>
      </c>
      <c r="B189" s="2" t="str">
        <f>IF(AND(A189=0,A188&gt;10000),"SUMA",IF(A189&gt;10000,FUENTE!$G182,IF(AND(A187&gt;10000,A187&lt;20000,A188=0),"HORTALIZAS",IF(AND(A187&gt;20000,A187&lt;30000,A188=0),"PAPAS",""))))</f>
        <v/>
      </c>
      <c r="C189" s="3" t="str">
        <f>IF($A189&gt;10000,FUENTE!H182,IF($B189="SUMA",FUENTE!I182,""))</f>
        <v/>
      </c>
      <c r="D189" s="3" t="str">
        <f>IF($A189&gt;10000,FUENTE!J182,IF($B189="SUMA",FUENTE!K182,""))</f>
        <v/>
      </c>
      <c r="E189" s="3" t="str">
        <f>IF($A189&gt;10000,FUENTE!L182,IF($B189="SUMA",FUENTE!M182,""))</f>
        <v/>
      </c>
      <c r="F189" s="3" t="str">
        <f>IF($A189&gt;10000,FUENTE!N182,IF($B189="SUMA",FUENTE!O182,""))</f>
        <v/>
      </c>
      <c r="G189" s="3" t="str">
        <f>IF($A189&gt;10000,FUENTE!P182,IF($B189="SUMA",FUENTE!Q182,""))</f>
        <v/>
      </c>
      <c r="H189" s="3" t="str">
        <f>IF($A189&gt;10000,FUENTE!R182,IF($B189="SUMA",FUENTE!S182,""))</f>
        <v/>
      </c>
      <c r="I189" s="3" t="str">
        <f>IF($A189&gt;10000,FUENTE!T182,IF($B189="SUMA",FUENTE!U182,""))</f>
        <v/>
      </c>
      <c r="J189" s="3" t="str">
        <f>IF($A189&gt;10000,FUENTE!V182,IF($B189="SUMA",FUENTE!W182,""))</f>
        <v/>
      </c>
      <c r="K189" s="3" t="str">
        <f>IF($A189&gt;10000,FUENTE!X182,IF($B189="SUMA",FUENTE!Y182,""))</f>
        <v/>
      </c>
    </row>
    <row r="190" spans="1:11" x14ac:dyDescent="0.25">
      <c r="A190" s="2">
        <f>IF(FUENTE!F183&gt;0,FUENTE!F183,0)</f>
        <v>0</v>
      </c>
      <c r="B190" s="2" t="str">
        <f>IF(AND(A190=0,A189&gt;10000),"SUMA",IF(A190&gt;10000,FUENTE!$G183,IF(AND(A188&gt;10000,A188&lt;20000,A189=0),"HORTALIZAS",IF(AND(A188&gt;20000,A188&lt;30000,A189=0),"PAPAS",""))))</f>
        <v/>
      </c>
      <c r="C190" s="3" t="str">
        <f>IF($A190&gt;10000,FUENTE!H183,IF($B190="SUMA",FUENTE!I183,""))</f>
        <v/>
      </c>
      <c r="D190" s="3" t="str">
        <f>IF($A190&gt;10000,FUENTE!J183,IF($B190="SUMA",FUENTE!K183,""))</f>
        <v/>
      </c>
      <c r="E190" s="3" t="str">
        <f>IF($A190&gt;10000,FUENTE!L183,IF($B190="SUMA",FUENTE!M183,""))</f>
        <v/>
      </c>
      <c r="F190" s="3" t="str">
        <f>IF($A190&gt;10000,FUENTE!N183,IF($B190="SUMA",FUENTE!O183,""))</f>
        <v/>
      </c>
      <c r="G190" s="3" t="str">
        <f>IF($A190&gt;10000,FUENTE!P183,IF($B190="SUMA",FUENTE!Q183,""))</f>
        <v/>
      </c>
      <c r="H190" s="3" t="str">
        <f>IF($A190&gt;10000,FUENTE!R183,IF($B190="SUMA",FUENTE!S183,""))</f>
        <v/>
      </c>
      <c r="I190" s="3" t="str">
        <f>IF($A190&gt;10000,FUENTE!T183,IF($B190="SUMA",FUENTE!U183,""))</f>
        <v/>
      </c>
      <c r="J190" s="3" t="str">
        <f>IF($A190&gt;10000,FUENTE!V183,IF($B190="SUMA",FUENTE!W183,""))</f>
        <v/>
      </c>
      <c r="K190" s="3" t="str">
        <f>IF($A190&gt;10000,FUENTE!X183,IF($B190="SUMA",FUENTE!Y183,""))</f>
        <v/>
      </c>
    </row>
    <row r="191" spans="1:11" x14ac:dyDescent="0.25">
      <c r="A191" s="2">
        <f>IF(FUENTE!F184&gt;0,FUENTE!F184,0)</f>
        <v>0</v>
      </c>
      <c r="B191" s="2" t="str">
        <f>IF(AND(A191=0,A190&gt;10000),"SUMA",IF(A191&gt;10000,FUENTE!$G184,IF(AND(A189&gt;10000,A189&lt;20000,A190=0),"HORTALIZAS",IF(AND(A189&gt;20000,A189&lt;30000,A190=0),"PAPAS",""))))</f>
        <v/>
      </c>
      <c r="C191" s="3" t="str">
        <f>IF($A191&gt;10000,FUENTE!H184,IF($B191="SUMA",FUENTE!I184,""))</f>
        <v/>
      </c>
      <c r="D191" s="3" t="str">
        <f>IF($A191&gt;10000,FUENTE!J184,IF($B191="SUMA",FUENTE!K184,""))</f>
        <v/>
      </c>
      <c r="E191" s="3" t="str">
        <f>IF($A191&gt;10000,FUENTE!L184,IF($B191="SUMA",FUENTE!M184,""))</f>
        <v/>
      </c>
      <c r="F191" s="3" t="str">
        <f>IF($A191&gt;10000,FUENTE!N184,IF($B191="SUMA",FUENTE!O184,""))</f>
        <v/>
      </c>
      <c r="G191" s="3" t="str">
        <f>IF($A191&gt;10000,FUENTE!P184,IF($B191="SUMA",FUENTE!Q184,""))</f>
        <v/>
      </c>
      <c r="H191" s="3" t="str">
        <f>IF($A191&gt;10000,FUENTE!R184,IF($B191="SUMA",FUENTE!S184,""))</f>
        <v/>
      </c>
      <c r="I191" s="3" t="str">
        <f>IF($A191&gt;10000,FUENTE!T184,IF($B191="SUMA",FUENTE!U184,""))</f>
        <v/>
      </c>
      <c r="J191" s="3" t="str">
        <f>IF($A191&gt;10000,FUENTE!V184,IF($B191="SUMA",FUENTE!W184,""))</f>
        <v/>
      </c>
      <c r="K191" s="3" t="str">
        <f>IF($A191&gt;10000,FUENTE!X184,IF($B191="SUMA",FUENTE!Y184,""))</f>
        <v/>
      </c>
    </row>
    <row r="192" spans="1:11" x14ac:dyDescent="0.25">
      <c r="A192" s="2">
        <f>IF(FUENTE!F185&gt;0,FUENTE!F185,0)</f>
        <v>0</v>
      </c>
      <c r="B192" s="2" t="str">
        <f>IF(AND(A192=0,A191&gt;10000),"SUMA",IF(A192&gt;10000,FUENTE!$G185,IF(AND(A190&gt;10000,A190&lt;20000,A191=0),"HORTALIZAS",IF(AND(A190&gt;20000,A190&lt;30000,A191=0),"PAPAS",""))))</f>
        <v/>
      </c>
      <c r="C192" s="3" t="str">
        <f>IF($A192&gt;10000,FUENTE!H185,IF($B192="SUMA",FUENTE!I185,""))</f>
        <v/>
      </c>
      <c r="D192" s="3" t="str">
        <f>IF($A192&gt;10000,FUENTE!J185,IF($B192="SUMA",FUENTE!K185,""))</f>
        <v/>
      </c>
      <c r="E192" s="3" t="str">
        <f>IF($A192&gt;10000,FUENTE!L185,IF($B192="SUMA",FUENTE!M185,""))</f>
        <v/>
      </c>
      <c r="F192" s="3" t="str">
        <f>IF($A192&gt;10000,FUENTE!N185,IF($B192="SUMA",FUENTE!O185,""))</f>
        <v/>
      </c>
      <c r="G192" s="3" t="str">
        <f>IF($A192&gt;10000,FUENTE!P185,IF($B192="SUMA",FUENTE!Q185,""))</f>
        <v/>
      </c>
      <c r="H192" s="3" t="str">
        <f>IF($A192&gt;10000,FUENTE!R185,IF($B192="SUMA",FUENTE!S185,""))</f>
        <v/>
      </c>
      <c r="I192" s="3" t="str">
        <f>IF($A192&gt;10000,FUENTE!T185,IF($B192="SUMA",FUENTE!U185,""))</f>
        <v/>
      </c>
      <c r="J192" s="3" t="str">
        <f>IF($A192&gt;10000,FUENTE!V185,IF($B192="SUMA",FUENTE!W185,""))</f>
        <v/>
      </c>
      <c r="K192" s="3" t="str">
        <f>IF($A192&gt;10000,FUENTE!X185,IF($B192="SUMA",FUENTE!Y185,""))</f>
        <v/>
      </c>
    </row>
    <row r="193" spans="1:11" x14ac:dyDescent="0.25">
      <c r="A193" s="2">
        <f>IF(FUENTE!F186&gt;0,FUENTE!F186,0)</f>
        <v>0</v>
      </c>
      <c r="B193" s="2" t="str">
        <f>IF(AND(A193=0,A192&gt;10000),"SUMA",IF(A193&gt;10000,FUENTE!$G186,IF(AND(A191&gt;10000,A191&lt;20000,A192=0),"HORTALIZAS",IF(AND(A191&gt;20000,A191&lt;30000,A192=0),"PAPAS",""))))</f>
        <v/>
      </c>
      <c r="C193" s="3" t="str">
        <f>IF($A193&gt;10000,FUENTE!H186,IF($B193="SUMA",FUENTE!I186,""))</f>
        <v/>
      </c>
      <c r="D193" s="3" t="str">
        <f>IF($A193&gt;10000,FUENTE!J186,IF($B193="SUMA",FUENTE!K186,""))</f>
        <v/>
      </c>
      <c r="E193" s="3" t="str">
        <f>IF($A193&gt;10000,FUENTE!L186,IF($B193="SUMA",FUENTE!M186,""))</f>
        <v/>
      </c>
      <c r="F193" s="3" t="str">
        <f>IF($A193&gt;10000,FUENTE!N186,IF($B193="SUMA",FUENTE!O186,""))</f>
        <v/>
      </c>
      <c r="G193" s="3" t="str">
        <f>IF($A193&gt;10000,FUENTE!P186,IF($B193="SUMA",FUENTE!Q186,""))</f>
        <v/>
      </c>
      <c r="H193" s="3" t="str">
        <f>IF($A193&gt;10000,FUENTE!R186,IF($B193="SUMA",FUENTE!S186,""))</f>
        <v/>
      </c>
      <c r="I193" s="3" t="str">
        <f>IF($A193&gt;10000,FUENTE!T186,IF($B193="SUMA",FUENTE!U186,""))</f>
        <v/>
      </c>
      <c r="J193" s="3" t="str">
        <f>IF($A193&gt;10000,FUENTE!V186,IF($B193="SUMA",FUENTE!W186,""))</f>
        <v/>
      </c>
      <c r="K193" s="3" t="str">
        <f>IF($A193&gt;10000,FUENTE!X186,IF($B193="SUMA",FUENTE!Y186,""))</f>
        <v/>
      </c>
    </row>
    <row r="194" spans="1:11" x14ac:dyDescent="0.25">
      <c r="A194" s="2">
        <f>IF(FUENTE!F187&gt;0,FUENTE!F187,0)</f>
        <v>0</v>
      </c>
      <c r="B194" s="2" t="str">
        <f>IF(AND(A194=0,A193&gt;10000),"SUMA",IF(A194&gt;10000,FUENTE!$G187,IF(AND(A192&gt;10000,A192&lt;20000,A193=0),"HORTALIZAS",IF(AND(A192&gt;20000,A192&lt;30000,A193=0),"PAPAS",""))))</f>
        <v/>
      </c>
      <c r="C194" s="3" t="str">
        <f>IF($A194&gt;10000,FUENTE!H187,IF($B194="SUMA",FUENTE!I187,""))</f>
        <v/>
      </c>
      <c r="D194" s="3" t="str">
        <f>IF($A194&gt;10000,FUENTE!J187,IF($B194="SUMA",FUENTE!K187,""))</f>
        <v/>
      </c>
      <c r="E194" s="3" t="str">
        <f>IF($A194&gt;10000,FUENTE!L187,IF($B194="SUMA",FUENTE!M187,""))</f>
        <v/>
      </c>
      <c r="F194" s="3" t="str">
        <f>IF($A194&gt;10000,FUENTE!N187,IF($B194="SUMA",FUENTE!O187,""))</f>
        <v/>
      </c>
      <c r="G194" s="3" t="str">
        <f>IF($A194&gt;10000,FUENTE!P187,IF($B194="SUMA",FUENTE!Q187,""))</f>
        <v/>
      </c>
      <c r="H194" s="3" t="str">
        <f>IF($A194&gt;10000,FUENTE!R187,IF($B194="SUMA",FUENTE!S187,""))</f>
        <v/>
      </c>
      <c r="I194" s="3" t="str">
        <f>IF($A194&gt;10000,FUENTE!T187,IF($B194="SUMA",FUENTE!U187,""))</f>
        <v/>
      </c>
      <c r="J194" s="3" t="str">
        <f>IF($A194&gt;10000,FUENTE!V187,IF($B194="SUMA",FUENTE!W187,""))</f>
        <v/>
      </c>
      <c r="K194" s="3" t="str">
        <f>IF($A194&gt;10000,FUENTE!X187,IF($B194="SUMA",FUENTE!Y187,""))</f>
        <v/>
      </c>
    </row>
    <row r="195" spans="1:11" x14ac:dyDescent="0.25">
      <c r="A195" s="2">
        <f>IF(FUENTE!F188&gt;0,FUENTE!F188,0)</f>
        <v>0</v>
      </c>
      <c r="B195" s="2" t="str">
        <f>IF(AND(A195=0,A194&gt;10000),"SUMA",IF(A195&gt;10000,FUENTE!$G188,IF(AND(A193&gt;10000,A193&lt;20000,A194=0),"HORTALIZAS",IF(AND(A193&gt;20000,A193&lt;30000,A194=0),"PAPAS",""))))</f>
        <v/>
      </c>
      <c r="C195" s="3" t="str">
        <f>IF($A195&gt;10000,FUENTE!H188,IF($B195="SUMA",FUENTE!I188,""))</f>
        <v/>
      </c>
      <c r="D195" s="3" t="str">
        <f>IF($A195&gt;10000,FUENTE!J188,IF($B195="SUMA",FUENTE!K188,""))</f>
        <v/>
      </c>
      <c r="E195" s="3" t="str">
        <f>IF($A195&gt;10000,FUENTE!L188,IF($B195="SUMA",FUENTE!M188,""))</f>
        <v/>
      </c>
      <c r="F195" s="3" t="str">
        <f>IF($A195&gt;10000,FUENTE!N188,IF($B195="SUMA",FUENTE!O188,""))</f>
        <v/>
      </c>
      <c r="G195" s="3" t="str">
        <f>IF($A195&gt;10000,FUENTE!P188,IF($B195="SUMA",FUENTE!Q188,""))</f>
        <v/>
      </c>
      <c r="H195" s="3" t="str">
        <f>IF($A195&gt;10000,FUENTE!R188,IF($B195="SUMA",FUENTE!S188,""))</f>
        <v/>
      </c>
      <c r="I195" s="3" t="str">
        <f>IF($A195&gt;10000,FUENTE!T188,IF($B195="SUMA",FUENTE!U188,""))</f>
        <v/>
      </c>
      <c r="J195" s="3" t="str">
        <f>IF($A195&gt;10000,FUENTE!V188,IF($B195="SUMA",FUENTE!W188,""))</f>
        <v/>
      </c>
      <c r="K195" s="3" t="str">
        <f>IF($A195&gt;10000,FUENTE!X188,IF($B195="SUMA",FUENTE!Y188,""))</f>
        <v/>
      </c>
    </row>
    <row r="196" spans="1:11" x14ac:dyDescent="0.25">
      <c r="A196" s="2">
        <f>IF(FUENTE!F189&gt;0,FUENTE!F189,0)</f>
        <v>0</v>
      </c>
      <c r="B196" s="2" t="str">
        <f>IF(AND(A196=0,A195&gt;10000),"SUMA",IF(A196&gt;10000,FUENTE!$G189,IF(AND(A194&gt;10000,A194&lt;20000,A195=0),"HORTALIZAS",IF(AND(A194&gt;20000,A194&lt;30000,A195=0),"PAPAS",""))))</f>
        <v/>
      </c>
      <c r="C196" s="3" t="str">
        <f>IF($A196&gt;10000,FUENTE!H189,IF($B196="SUMA",FUENTE!I189,""))</f>
        <v/>
      </c>
      <c r="D196" s="3" t="str">
        <f>IF($A196&gt;10000,FUENTE!J189,IF($B196="SUMA",FUENTE!K189,""))</f>
        <v/>
      </c>
      <c r="E196" s="3" t="str">
        <f>IF($A196&gt;10000,FUENTE!L189,IF($B196="SUMA",FUENTE!M189,""))</f>
        <v/>
      </c>
      <c r="F196" s="3" t="str">
        <f>IF($A196&gt;10000,FUENTE!N189,IF($B196="SUMA",FUENTE!O189,""))</f>
        <v/>
      </c>
      <c r="G196" s="3" t="str">
        <f>IF($A196&gt;10000,FUENTE!P189,IF($B196="SUMA",FUENTE!Q189,""))</f>
        <v/>
      </c>
      <c r="H196" s="3" t="str">
        <f>IF($A196&gt;10000,FUENTE!R189,IF($B196="SUMA",FUENTE!S189,""))</f>
        <v/>
      </c>
      <c r="I196" s="3" t="str">
        <f>IF($A196&gt;10000,FUENTE!T189,IF($B196="SUMA",FUENTE!U189,""))</f>
        <v/>
      </c>
      <c r="J196" s="3" t="str">
        <f>IF($A196&gt;10000,FUENTE!V189,IF($B196="SUMA",FUENTE!W189,""))</f>
        <v/>
      </c>
      <c r="K196" s="3" t="str">
        <f>IF($A196&gt;10000,FUENTE!X189,IF($B196="SUMA",FUENTE!Y189,""))</f>
        <v/>
      </c>
    </row>
    <row r="197" spans="1:11" x14ac:dyDescent="0.25">
      <c r="A197" s="2">
        <f>IF(FUENTE!F190&gt;0,FUENTE!F190,0)</f>
        <v>0</v>
      </c>
      <c r="B197" s="2" t="str">
        <f>IF(AND(A197=0,A196&gt;10000),"SUMA",IF(A197&gt;10000,FUENTE!$G190,IF(AND(A195&gt;10000,A195&lt;20000,A196=0),"HORTALIZAS",IF(AND(A195&gt;20000,A195&lt;30000,A196=0),"PAPAS",""))))</f>
        <v/>
      </c>
      <c r="C197" s="3" t="str">
        <f>IF($A197&gt;10000,FUENTE!H190,IF($B197="SUMA",FUENTE!I190,""))</f>
        <v/>
      </c>
      <c r="D197" s="3" t="str">
        <f>IF($A197&gt;10000,FUENTE!J190,IF($B197="SUMA",FUENTE!K190,""))</f>
        <v/>
      </c>
      <c r="E197" s="3" t="str">
        <f>IF($A197&gt;10000,FUENTE!L190,IF($B197="SUMA",FUENTE!M190,""))</f>
        <v/>
      </c>
      <c r="F197" s="3" t="str">
        <f>IF($A197&gt;10000,FUENTE!N190,IF($B197="SUMA",FUENTE!O190,""))</f>
        <v/>
      </c>
      <c r="G197" s="3" t="str">
        <f>IF($A197&gt;10000,FUENTE!P190,IF($B197="SUMA",FUENTE!Q190,""))</f>
        <v/>
      </c>
      <c r="H197" s="3" t="str">
        <f>IF($A197&gt;10000,FUENTE!R190,IF($B197="SUMA",FUENTE!S190,""))</f>
        <v/>
      </c>
      <c r="I197" s="3" t="str">
        <f>IF($A197&gt;10000,FUENTE!T190,IF($B197="SUMA",FUENTE!U190,""))</f>
        <v/>
      </c>
      <c r="J197" s="3" t="str">
        <f>IF($A197&gt;10000,FUENTE!V190,IF($B197="SUMA",FUENTE!W190,""))</f>
        <v/>
      </c>
      <c r="K197" s="3" t="str">
        <f>IF($A197&gt;10000,FUENTE!X190,IF($B197="SUMA",FUENTE!Y190,""))</f>
        <v/>
      </c>
    </row>
    <row r="198" spans="1:11" x14ac:dyDescent="0.25">
      <c r="A198" s="2">
        <f>IF(FUENTE!F191&gt;0,FUENTE!F191,0)</f>
        <v>0</v>
      </c>
      <c r="B198" s="2" t="str">
        <f>IF(AND(A198=0,A197&gt;10000),"SUMA",IF(A198&gt;10000,FUENTE!$G191,IF(AND(A196&gt;10000,A196&lt;20000,A197=0),"HORTALIZAS",IF(AND(A196&gt;20000,A196&lt;30000,A197=0),"PAPAS",""))))</f>
        <v/>
      </c>
      <c r="C198" s="3" t="str">
        <f>IF($A198&gt;10000,FUENTE!H191,IF($B198="SUMA",FUENTE!I191,""))</f>
        <v/>
      </c>
      <c r="D198" s="3" t="str">
        <f>IF($A198&gt;10000,FUENTE!J191,IF($B198="SUMA",FUENTE!K191,""))</f>
        <v/>
      </c>
      <c r="E198" s="3" t="str">
        <f>IF($A198&gt;10000,FUENTE!L191,IF($B198="SUMA",FUENTE!M191,""))</f>
        <v/>
      </c>
      <c r="F198" s="3" t="str">
        <f>IF($A198&gt;10000,FUENTE!N191,IF($B198="SUMA",FUENTE!O191,""))</f>
        <v/>
      </c>
      <c r="G198" s="3" t="str">
        <f>IF($A198&gt;10000,FUENTE!P191,IF($B198="SUMA",FUENTE!Q191,""))</f>
        <v/>
      </c>
      <c r="H198" s="3" t="str">
        <f>IF($A198&gt;10000,FUENTE!R191,IF($B198="SUMA",FUENTE!S191,""))</f>
        <v/>
      </c>
      <c r="I198" s="3" t="str">
        <f>IF($A198&gt;10000,FUENTE!T191,IF($B198="SUMA",FUENTE!U191,""))</f>
        <v/>
      </c>
      <c r="J198" s="3" t="str">
        <f>IF($A198&gt;10000,FUENTE!V191,IF($B198="SUMA",FUENTE!W191,""))</f>
        <v/>
      </c>
      <c r="K198" s="3" t="str">
        <f>IF($A198&gt;10000,FUENTE!X191,IF($B198="SUMA",FUENTE!Y191,""))</f>
        <v/>
      </c>
    </row>
    <row r="199" spans="1:11" x14ac:dyDescent="0.25">
      <c r="A199" s="2">
        <f>IF(FUENTE!F192&gt;0,FUENTE!F192,0)</f>
        <v>0</v>
      </c>
      <c r="B199" s="2" t="str">
        <f>IF(AND(A199=0,A198&gt;10000),"SUMA",IF(A199&gt;10000,FUENTE!$G192,IF(AND(A197&gt;10000,A197&lt;20000,A198=0),"HORTALIZAS",IF(AND(A197&gt;20000,A197&lt;30000,A198=0),"PAPAS",""))))</f>
        <v/>
      </c>
      <c r="C199" s="3" t="str">
        <f>IF($A199&gt;10000,FUENTE!H192,IF($B199="SUMA",FUENTE!I192,""))</f>
        <v/>
      </c>
      <c r="D199" s="3" t="str">
        <f>IF($A199&gt;10000,FUENTE!J192,IF($B199="SUMA",FUENTE!K192,""))</f>
        <v/>
      </c>
      <c r="E199" s="3" t="str">
        <f>IF($A199&gt;10000,FUENTE!L192,IF($B199="SUMA",FUENTE!M192,""))</f>
        <v/>
      </c>
      <c r="F199" s="3" t="str">
        <f>IF($A199&gt;10000,FUENTE!N192,IF($B199="SUMA",FUENTE!O192,""))</f>
        <v/>
      </c>
      <c r="G199" s="3" t="str">
        <f>IF($A199&gt;10000,FUENTE!P192,IF($B199="SUMA",FUENTE!Q192,""))</f>
        <v/>
      </c>
      <c r="H199" s="3" t="str">
        <f>IF($A199&gt;10000,FUENTE!R192,IF($B199="SUMA",FUENTE!S192,""))</f>
        <v/>
      </c>
      <c r="I199" s="3" t="str">
        <f>IF($A199&gt;10000,FUENTE!T192,IF($B199="SUMA",FUENTE!U192,""))</f>
        <v/>
      </c>
      <c r="J199" s="3" t="str">
        <f>IF($A199&gt;10000,FUENTE!V192,IF($B199="SUMA",FUENTE!W192,""))</f>
        <v/>
      </c>
      <c r="K199" s="3" t="str">
        <f>IF($A199&gt;10000,FUENTE!X192,IF($B199="SUMA",FUENTE!Y192,""))</f>
        <v/>
      </c>
    </row>
    <row r="200" spans="1:11" x14ac:dyDescent="0.25">
      <c r="A200" s="2">
        <f>IF(FUENTE!F193&gt;0,FUENTE!F193,0)</f>
        <v>0</v>
      </c>
      <c r="B200" s="2" t="str">
        <f>IF(AND(A200=0,A199&gt;10000),"SUMA",IF(A200&gt;10000,FUENTE!$G193,IF(AND(A198&gt;10000,A198&lt;20000,A199=0),"HORTALIZAS",IF(AND(A198&gt;20000,A198&lt;30000,A199=0),"PAPAS",""))))</f>
        <v/>
      </c>
      <c r="C200" s="3" t="str">
        <f>IF($A200&gt;10000,FUENTE!H193,IF($B200="SUMA",FUENTE!I193,""))</f>
        <v/>
      </c>
      <c r="D200" s="3" t="str">
        <f>IF($A200&gt;10000,FUENTE!J193,IF($B200="SUMA",FUENTE!K193,""))</f>
        <v/>
      </c>
      <c r="E200" s="3" t="str">
        <f>IF($A200&gt;10000,FUENTE!L193,IF($B200="SUMA",FUENTE!M193,""))</f>
        <v/>
      </c>
      <c r="F200" s="3" t="str">
        <f>IF($A200&gt;10000,FUENTE!N193,IF($B200="SUMA",FUENTE!O193,""))</f>
        <v/>
      </c>
      <c r="G200" s="3" t="str">
        <f>IF($A200&gt;10000,FUENTE!P193,IF($B200="SUMA",FUENTE!Q193,""))</f>
        <v/>
      </c>
      <c r="H200" s="3" t="str">
        <f>IF($A200&gt;10000,FUENTE!R193,IF($B200="SUMA",FUENTE!S193,""))</f>
        <v/>
      </c>
      <c r="I200" s="3" t="str">
        <f>IF($A200&gt;10000,FUENTE!T193,IF($B200="SUMA",FUENTE!U193,""))</f>
        <v/>
      </c>
      <c r="J200" s="3" t="str">
        <f>IF($A200&gt;10000,FUENTE!V193,IF($B200="SUMA",FUENTE!W193,""))</f>
        <v/>
      </c>
      <c r="K200" s="3" t="str">
        <f>IF($A200&gt;10000,FUENTE!X193,IF($B200="SUMA",FUENTE!Y193,""))</f>
        <v/>
      </c>
    </row>
    <row r="201" spans="1:11" x14ac:dyDescent="0.25">
      <c r="A201" s="2">
        <f>IF(FUENTE!F194&gt;0,FUENTE!F194,0)</f>
        <v>0</v>
      </c>
      <c r="B201" s="2" t="str">
        <f>IF(AND(A201=0,A200&gt;10000),"SUMA",IF(A201&gt;10000,FUENTE!$G194,IF(AND(A199&gt;10000,A199&lt;20000,A200=0),"HORTALIZAS",IF(AND(A199&gt;20000,A199&lt;30000,A200=0),"PAPAS",""))))</f>
        <v/>
      </c>
      <c r="C201" s="3" t="str">
        <f>IF($A201&gt;10000,FUENTE!H194,IF($B201="SUMA",FUENTE!I194,""))</f>
        <v/>
      </c>
      <c r="D201" s="3" t="str">
        <f>IF($A201&gt;10000,FUENTE!J194,IF($B201="SUMA",FUENTE!K194,""))</f>
        <v/>
      </c>
      <c r="E201" s="3" t="str">
        <f>IF($A201&gt;10000,FUENTE!L194,IF($B201="SUMA",FUENTE!M194,""))</f>
        <v/>
      </c>
      <c r="F201" s="3" t="str">
        <f>IF($A201&gt;10000,FUENTE!N194,IF($B201="SUMA",FUENTE!O194,""))</f>
        <v/>
      </c>
      <c r="G201" s="3" t="str">
        <f>IF($A201&gt;10000,FUENTE!P194,IF($B201="SUMA",FUENTE!Q194,""))</f>
        <v/>
      </c>
      <c r="H201" s="3" t="str">
        <f>IF($A201&gt;10000,FUENTE!R194,IF($B201="SUMA",FUENTE!S194,""))</f>
        <v/>
      </c>
      <c r="I201" s="3" t="str">
        <f>IF($A201&gt;10000,FUENTE!T194,IF($B201="SUMA",FUENTE!U194,""))</f>
        <v/>
      </c>
      <c r="J201" s="3" t="str">
        <f>IF($A201&gt;10000,FUENTE!V194,IF($B201="SUMA",FUENTE!W194,""))</f>
        <v/>
      </c>
      <c r="K201" s="3" t="str">
        <f>IF($A201&gt;10000,FUENTE!X194,IF($B201="SUMA",FUENTE!Y194,""))</f>
        <v/>
      </c>
    </row>
    <row r="202" spans="1:11" x14ac:dyDescent="0.25">
      <c r="A202" s="2">
        <f>IF(FUENTE!F195&gt;0,FUENTE!F195,0)</f>
        <v>0</v>
      </c>
      <c r="B202" s="2" t="str">
        <f>IF(AND(A202=0,A201&gt;10000),"SUMA",IF(A202&gt;10000,FUENTE!$G195,IF(AND(A200&gt;10000,A200&lt;20000,A201=0),"HORTALIZAS",IF(AND(A200&gt;20000,A200&lt;30000,A201=0),"PAPAS",""))))</f>
        <v/>
      </c>
      <c r="C202" s="3" t="str">
        <f>IF($A202&gt;10000,FUENTE!H195,IF($B202="SUMA",FUENTE!I195,""))</f>
        <v/>
      </c>
      <c r="D202" s="3" t="str">
        <f>IF($A202&gt;10000,FUENTE!J195,IF($B202="SUMA",FUENTE!K195,""))</f>
        <v/>
      </c>
      <c r="E202" s="3" t="str">
        <f>IF($A202&gt;10000,FUENTE!L195,IF($B202="SUMA",FUENTE!M195,""))</f>
        <v/>
      </c>
      <c r="F202" s="3" t="str">
        <f>IF($A202&gt;10000,FUENTE!N195,IF($B202="SUMA",FUENTE!O195,""))</f>
        <v/>
      </c>
      <c r="G202" s="3" t="str">
        <f>IF($A202&gt;10000,FUENTE!P195,IF($B202="SUMA",FUENTE!Q195,""))</f>
        <v/>
      </c>
      <c r="H202" s="3" t="str">
        <f>IF($A202&gt;10000,FUENTE!R195,IF($B202="SUMA",FUENTE!S195,""))</f>
        <v/>
      </c>
      <c r="I202" s="3" t="str">
        <f>IF($A202&gt;10000,FUENTE!T195,IF($B202="SUMA",FUENTE!U195,""))</f>
        <v/>
      </c>
      <c r="J202" s="3" t="str">
        <f>IF($A202&gt;10000,FUENTE!V195,IF($B202="SUMA",FUENTE!W195,""))</f>
        <v/>
      </c>
      <c r="K202" s="3" t="str">
        <f>IF($A202&gt;10000,FUENTE!X195,IF($B202="SUMA",FUENTE!Y195,""))</f>
        <v/>
      </c>
    </row>
    <row r="203" spans="1:11" x14ac:dyDescent="0.25">
      <c r="A203" s="2">
        <f>IF(FUENTE!F196&gt;0,FUENTE!F196,0)</f>
        <v>0</v>
      </c>
      <c r="B203" s="2" t="str">
        <f>IF(AND(A203=0,A202&gt;10000),"SUMA",IF(A203&gt;10000,FUENTE!$G196,IF(AND(A201&gt;10000,A201&lt;20000,A202=0),"HORTALIZAS",IF(AND(A201&gt;20000,A201&lt;30000,A202=0),"PAPAS",""))))</f>
        <v/>
      </c>
      <c r="C203" s="3" t="str">
        <f>IF($A203&gt;10000,FUENTE!H196,IF($B203="SUMA",FUENTE!I196,""))</f>
        <v/>
      </c>
      <c r="D203" s="3" t="str">
        <f>IF($A203&gt;10000,FUENTE!J196,IF($B203="SUMA",FUENTE!K196,""))</f>
        <v/>
      </c>
      <c r="E203" s="3" t="str">
        <f>IF($A203&gt;10000,FUENTE!L196,IF($B203="SUMA",FUENTE!M196,""))</f>
        <v/>
      </c>
      <c r="F203" s="3" t="str">
        <f>IF($A203&gt;10000,FUENTE!N196,IF($B203="SUMA",FUENTE!O196,""))</f>
        <v/>
      </c>
      <c r="G203" s="3" t="str">
        <f>IF($A203&gt;10000,FUENTE!P196,IF($B203="SUMA",FUENTE!Q196,""))</f>
        <v/>
      </c>
      <c r="H203" s="3" t="str">
        <f>IF($A203&gt;10000,FUENTE!R196,IF($B203="SUMA",FUENTE!S196,""))</f>
        <v/>
      </c>
      <c r="I203" s="3" t="str">
        <f>IF($A203&gt;10000,FUENTE!T196,IF($B203="SUMA",FUENTE!U196,""))</f>
        <v/>
      </c>
      <c r="J203" s="3" t="str">
        <f>IF($A203&gt;10000,FUENTE!V196,IF($B203="SUMA",FUENTE!W196,""))</f>
        <v/>
      </c>
      <c r="K203" s="3" t="str">
        <f>IF($A203&gt;10000,FUENTE!X196,IF($B203="SUMA",FUENTE!Y196,""))</f>
        <v/>
      </c>
    </row>
    <row r="204" spans="1:11" x14ac:dyDescent="0.25">
      <c r="A204" s="2">
        <f>IF(FUENTE!F197&gt;0,FUENTE!F197,0)</f>
        <v>0</v>
      </c>
      <c r="B204" s="2" t="str">
        <f>IF(AND(A204=0,A203&gt;10000),"SUMA",IF(A204&gt;10000,FUENTE!$G197,IF(AND(A202&gt;10000,A202&lt;20000,A203=0),"HORTALIZAS",IF(AND(A202&gt;20000,A202&lt;30000,A203=0),"PAPAS",""))))</f>
        <v/>
      </c>
      <c r="C204" s="3" t="str">
        <f>IF($A204&gt;10000,FUENTE!H197,IF($B204="SUMA",FUENTE!I197,""))</f>
        <v/>
      </c>
      <c r="D204" s="3" t="str">
        <f>IF($A204&gt;10000,FUENTE!J197,IF($B204="SUMA",FUENTE!K197,""))</f>
        <v/>
      </c>
      <c r="E204" s="3" t="str">
        <f>IF($A204&gt;10000,FUENTE!L197,IF($B204="SUMA",FUENTE!M197,""))</f>
        <v/>
      </c>
      <c r="F204" s="3" t="str">
        <f>IF($A204&gt;10000,FUENTE!N197,IF($B204="SUMA",FUENTE!O197,""))</f>
        <v/>
      </c>
      <c r="G204" s="3" t="str">
        <f>IF($A204&gt;10000,FUENTE!P197,IF($B204="SUMA",FUENTE!Q197,""))</f>
        <v/>
      </c>
      <c r="H204" s="3" t="str">
        <f>IF($A204&gt;10000,FUENTE!R197,IF($B204="SUMA",FUENTE!S197,""))</f>
        <v/>
      </c>
      <c r="I204" s="3" t="str">
        <f>IF($A204&gt;10000,FUENTE!T197,IF($B204="SUMA",FUENTE!U197,""))</f>
        <v/>
      </c>
      <c r="J204" s="3" t="str">
        <f>IF($A204&gt;10000,FUENTE!V197,IF($B204="SUMA",FUENTE!W197,""))</f>
        <v/>
      </c>
      <c r="K204" s="3" t="str">
        <f>IF($A204&gt;10000,FUENTE!X197,IF($B204="SUMA",FUENTE!Y197,""))</f>
        <v/>
      </c>
    </row>
    <row r="205" spans="1:11" x14ac:dyDescent="0.25">
      <c r="A205" s="2">
        <f>IF(FUENTE!F198&gt;0,FUENTE!F198,0)</f>
        <v>0</v>
      </c>
      <c r="B205" s="2" t="str">
        <f>IF(AND(A205=0,A204&gt;10000),"SUMA",IF(A205&gt;10000,FUENTE!$G198,IF(AND(A203&gt;10000,A203&lt;20000,A204=0),"HORTALIZAS",IF(AND(A203&gt;20000,A203&lt;30000,A204=0),"PAPAS",""))))</f>
        <v/>
      </c>
      <c r="C205" s="3" t="str">
        <f>IF($A205&gt;10000,FUENTE!H198,IF($B205="SUMA",FUENTE!I198,""))</f>
        <v/>
      </c>
      <c r="D205" s="3" t="str">
        <f>IF($A205&gt;10000,FUENTE!J198,IF($B205="SUMA",FUENTE!K198,""))</f>
        <v/>
      </c>
      <c r="E205" s="3" t="str">
        <f>IF($A205&gt;10000,FUENTE!L198,IF($B205="SUMA",FUENTE!M198,""))</f>
        <v/>
      </c>
      <c r="F205" s="3" t="str">
        <f>IF($A205&gt;10000,FUENTE!N198,IF($B205="SUMA",FUENTE!O198,""))</f>
        <v/>
      </c>
      <c r="G205" s="3" t="str">
        <f>IF($A205&gt;10000,FUENTE!P198,IF($B205="SUMA",FUENTE!Q198,""))</f>
        <v/>
      </c>
      <c r="H205" s="3" t="str">
        <f>IF($A205&gt;10000,FUENTE!R198,IF($B205="SUMA",FUENTE!S198,""))</f>
        <v/>
      </c>
      <c r="I205" s="3" t="str">
        <f>IF($A205&gt;10000,FUENTE!T198,IF($B205="SUMA",FUENTE!U198,""))</f>
        <v/>
      </c>
      <c r="J205" s="3" t="str">
        <f>IF($A205&gt;10000,FUENTE!V198,IF($B205="SUMA",FUENTE!W198,""))</f>
        <v/>
      </c>
      <c r="K205" s="3" t="str">
        <f>IF($A205&gt;10000,FUENTE!X198,IF($B205="SUMA",FUENTE!Y198,""))</f>
        <v/>
      </c>
    </row>
    <row r="206" spans="1:11" x14ac:dyDescent="0.25">
      <c r="A206" s="2">
        <f>IF(FUENTE!F199&gt;0,FUENTE!F199,0)</f>
        <v>0</v>
      </c>
      <c r="B206" s="2" t="str">
        <f>IF(AND(A206=0,A205&gt;10000),"SUMA",IF(A206&gt;10000,FUENTE!$G199,IF(AND(A204&gt;10000,A204&lt;20000,A205=0),"HORTALIZAS",IF(AND(A204&gt;20000,A204&lt;30000,A205=0),"PAPAS",""))))</f>
        <v/>
      </c>
      <c r="C206" s="3" t="str">
        <f>IF($A206&gt;10000,FUENTE!H199,IF($B206="SUMA",FUENTE!I199,""))</f>
        <v/>
      </c>
      <c r="D206" s="3" t="str">
        <f>IF($A206&gt;10000,FUENTE!J199,IF($B206="SUMA",FUENTE!K199,""))</f>
        <v/>
      </c>
      <c r="E206" s="3" t="str">
        <f>IF($A206&gt;10000,FUENTE!L199,IF($B206="SUMA",FUENTE!M199,""))</f>
        <v/>
      </c>
      <c r="F206" s="3" t="str">
        <f>IF($A206&gt;10000,FUENTE!N199,IF($B206="SUMA",FUENTE!O199,""))</f>
        <v/>
      </c>
      <c r="G206" s="3" t="str">
        <f>IF($A206&gt;10000,FUENTE!P199,IF($B206="SUMA",FUENTE!Q199,""))</f>
        <v/>
      </c>
      <c r="H206" s="3" t="str">
        <f>IF($A206&gt;10000,FUENTE!R199,IF($B206="SUMA",FUENTE!S199,""))</f>
        <v/>
      </c>
      <c r="I206" s="3" t="str">
        <f>IF($A206&gt;10000,FUENTE!T199,IF($B206="SUMA",FUENTE!U199,""))</f>
        <v/>
      </c>
      <c r="J206" s="3" t="str">
        <f>IF($A206&gt;10000,FUENTE!V199,IF($B206="SUMA",FUENTE!W199,""))</f>
        <v/>
      </c>
      <c r="K206" s="3" t="str">
        <f>IF($A206&gt;10000,FUENTE!X199,IF($B206="SUMA",FUENTE!Y199,""))</f>
        <v/>
      </c>
    </row>
    <row r="207" spans="1:11" x14ac:dyDescent="0.25">
      <c r="A207" s="2">
        <f>IF(FUENTE!F200&gt;0,FUENTE!F200,0)</f>
        <v>0</v>
      </c>
      <c r="B207" s="2" t="str">
        <f>IF(AND(A207=0,A206&gt;10000),"SUMA",IF(A207&gt;10000,FUENTE!$G200,IF(AND(A205&gt;10000,A205&lt;20000,A206=0),"HORTALIZAS",IF(AND(A205&gt;20000,A205&lt;30000,A206=0),"PAPAS",""))))</f>
        <v/>
      </c>
      <c r="C207" s="3" t="str">
        <f>IF($A207&gt;10000,FUENTE!H200,IF($B207="SUMA",FUENTE!I200,""))</f>
        <v/>
      </c>
      <c r="D207" s="3" t="str">
        <f>IF($A207&gt;10000,FUENTE!J200,IF($B207="SUMA",FUENTE!K200,""))</f>
        <v/>
      </c>
      <c r="E207" s="3" t="str">
        <f>IF($A207&gt;10000,FUENTE!L200,IF($B207="SUMA",FUENTE!M200,""))</f>
        <v/>
      </c>
      <c r="F207" s="3" t="str">
        <f>IF($A207&gt;10000,FUENTE!N200,IF($B207="SUMA",FUENTE!O200,""))</f>
        <v/>
      </c>
      <c r="G207" s="3" t="str">
        <f>IF($A207&gt;10000,FUENTE!P200,IF($B207="SUMA",FUENTE!Q200,""))</f>
        <v/>
      </c>
      <c r="H207" s="3" t="str">
        <f>IF($A207&gt;10000,FUENTE!R200,IF($B207="SUMA",FUENTE!S200,""))</f>
        <v/>
      </c>
      <c r="I207" s="3" t="str">
        <f>IF($A207&gt;10000,FUENTE!T200,IF($B207="SUMA",FUENTE!U200,""))</f>
        <v/>
      </c>
      <c r="J207" s="3" t="str">
        <f>IF($A207&gt;10000,FUENTE!V200,IF($B207="SUMA",FUENTE!W200,""))</f>
        <v/>
      </c>
      <c r="K207" s="3" t="str">
        <f>IF($A207&gt;10000,FUENTE!X200,IF($B207="SUMA",FUENTE!Y200,""))</f>
        <v/>
      </c>
    </row>
    <row r="208" spans="1:11" x14ac:dyDescent="0.25">
      <c r="A208" s="2">
        <f>IF(FUENTE!F201&gt;0,FUENTE!F201,0)</f>
        <v>0</v>
      </c>
      <c r="B208" s="2" t="str">
        <f>IF(AND(A208=0,A207&gt;10000),"SUMA",IF(A208&gt;10000,FUENTE!$G201,IF(AND(A206&gt;10000,A206&lt;20000,A207=0),"HORTALIZAS",IF(AND(A206&gt;20000,A206&lt;30000,A207=0),"PAPAS",""))))</f>
        <v/>
      </c>
      <c r="C208" s="3" t="str">
        <f>IF($A208&gt;10000,FUENTE!H201,IF($B208="SUMA",FUENTE!I201,""))</f>
        <v/>
      </c>
      <c r="D208" s="3" t="str">
        <f>IF($A208&gt;10000,FUENTE!J201,IF($B208="SUMA",FUENTE!K201,""))</f>
        <v/>
      </c>
      <c r="E208" s="3" t="str">
        <f>IF($A208&gt;10000,FUENTE!L201,IF($B208="SUMA",FUENTE!M201,""))</f>
        <v/>
      </c>
      <c r="F208" s="3" t="str">
        <f>IF($A208&gt;10000,FUENTE!N201,IF($B208="SUMA",FUENTE!O201,""))</f>
        <v/>
      </c>
      <c r="G208" s="3" t="str">
        <f>IF($A208&gt;10000,FUENTE!P201,IF($B208="SUMA",FUENTE!Q201,""))</f>
        <v/>
      </c>
      <c r="H208" s="3" t="str">
        <f>IF($A208&gt;10000,FUENTE!R201,IF($B208="SUMA",FUENTE!S201,""))</f>
        <v/>
      </c>
      <c r="I208" s="3" t="str">
        <f>IF($A208&gt;10000,FUENTE!T201,IF($B208="SUMA",FUENTE!U201,""))</f>
        <v/>
      </c>
      <c r="J208" s="3" t="str">
        <f>IF($A208&gt;10000,FUENTE!V201,IF($B208="SUMA",FUENTE!W201,""))</f>
        <v/>
      </c>
      <c r="K208" s="3" t="str">
        <f>IF($A208&gt;10000,FUENTE!X201,IF($B208="SUMA",FUENTE!Y201,""))</f>
        <v/>
      </c>
    </row>
    <row r="209" spans="1:11" x14ac:dyDescent="0.25">
      <c r="A209" s="2">
        <f>IF(FUENTE!F202&gt;0,FUENTE!F202,0)</f>
        <v>0</v>
      </c>
      <c r="B209" s="2" t="str">
        <f>IF(AND(A209=0,A208&gt;10000),"SUMA",IF(A209&gt;10000,FUENTE!$G202,IF(AND(A207&gt;10000,A207&lt;20000,A208=0),"HORTALIZAS",IF(AND(A207&gt;20000,A207&lt;30000,A208=0),"PAPAS",""))))</f>
        <v/>
      </c>
      <c r="C209" s="3" t="str">
        <f>IF($A209&gt;10000,FUENTE!H202,IF($B209="SUMA",FUENTE!I202,""))</f>
        <v/>
      </c>
      <c r="D209" s="3" t="str">
        <f>IF($A209&gt;10000,FUENTE!J202,IF($B209="SUMA",FUENTE!K202,""))</f>
        <v/>
      </c>
      <c r="E209" s="3" t="str">
        <f>IF($A209&gt;10000,FUENTE!L202,IF($B209="SUMA",FUENTE!M202,""))</f>
        <v/>
      </c>
      <c r="F209" s="3" t="str">
        <f>IF($A209&gt;10000,FUENTE!N202,IF($B209="SUMA",FUENTE!O202,""))</f>
        <v/>
      </c>
      <c r="G209" s="3" t="str">
        <f>IF($A209&gt;10000,FUENTE!P202,IF($B209="SUMA",FUENTE!Q202,""))</f>
        <v/>
      </c>
      <c r="H209" s="3" t="str">
        <f>IF($A209&gt;10000,FUENTE!R202,IF($B209="SUMA",FUENTE!S202,""))</f>
        <v/>
      </c>
      <c r="I209" s="3" t="str">
        <f>IF($A209&gt;10000,FUENTE!T202,IF($B209="SUMA",FUENTE!U202,""))</f>
        <v/>
      </c>
      <c r="J209" s="3" t="str">
        <f>IF($A209&gt;10000,FUENTE!V202,IF($B209="SUMA",FUENTE!W202,""))</f>
        <v/>
      </c>
      <c r="K209" s="3" t="str">
        <f>IF($A209&gt;10000,FUENTE!X202,IF($B209="SUMA",FUENTE!Y202,""))</f>
        <v/>
      </c>
    </row>
    <row r="210" spans="1:11" x14ac:dyDescent="0.25">
      <c r="A210" s="2">
        <f>IF(FUENTE!F203&gt;0,FUENTE!F203,0)</f>
        <v>0</v>
      </c>
      <c r="B210" s="2" t="str">
        <f>IF(AND(A210=0,A209&gt;10000),"SUMA",IF(A210&gt;10000,FUENTE!$G203,IF(AND(A208&gt;10000,A208&lt;20000,A209=0),"HORTALIZAS",IF(AND(A208&gt;20000,A208&lt;30000,A209=0),"PAPAS",""))))</f>
        <v/>
      </c>
      <c r="C210" s="3" t="str">
        <f>IF($A210&gt;10000,FUENTE!H203,IF($B210="SUMA",FUENTE!I203,""))</f>
        <v/>
      </c>
      <c r="D210" s="3" t="str">
        <f>IF($A210&gt;10000,FUENTE!J203,IF($B210="SUMA",FUENTE!K203,""))</f>
        <v/>
      </c>
      <c r="E210" s="3" t="str">
        <f>IF($A210&gt;10000,FUENTE!L203,IF($B210="SUMA",FUENTE!M203,""))</f>
        <v/>
      </c>
      <c r="F210" s="3" t="str">
        <f>IF($A210&gt;10000,FUENTE!N203,IF($B210="SUMA",FUENTE!O203,""))</f>
        <v/>
      </c>
      <c r="G210" s="3" t="str">
        <f>IF($A210&gt;10000,FUENTE!P203,IF($B210="SUMA",FUENTE!Q203,""))</f>
        <v/>
      </c>
      <c r="H210" s="3" t="str">
        <f>IF($A210&gt;10000,FUENTE!R203,IF($B210="SUMA",FUENTE!S203,""))</f>
        <v/>
      </c>
      <c r="I210" s="3" t="str">
        <f>IF($A210&gt;10000,FUENTE!T203,IF($B210="SUMA",FUENTE!U203,""))</f>
        <v/>
      </c>
      <c r="J210" s="3" t="str">
        <f>IF($A210&gt;10000,FUENTE!V203,IF($B210="SUMA",FUENTE!W203,""))</f>
        <v/>
      </c>
      <c r="K210" s="3" t="str">
        <f>IF($A210&gt;10000,FUENTE!X203,IF($B210="SUMA",FUENTE!Y203,""))</f>
        <v/>
      </c>
    </row>
    <row r="211" spans="1:11" x14ac:dyDescent="0.25">
      <c r="A211" s="2">
        <f>IF(FUENTE!F204&gt;0,FUENTE!F204,0)</f>
        <v>0</v>
      </c>
      <c r="B211" s="2" t="str">
        <f>IF(AND(A211=0,A210&gt;10000),"SUMA",IF(A211&gt;10000,FUENTE!$G204,IF(AND(A209&gt;10000,A209&lt;20000,A210=0),"HORTALIZAS",IF(AND(A209&gt;20000,A209&lt;30000,A210=0),"PAPAS",""))))</f>
        <v/>
      </c>
      <c r="C211" s="3" t="str">
        <f>IF($A211&gt;10000,FUENTE!H204,IF($B211="SUMA",FUENTE!I204,""))</f>
        <v/>
      </c>
      <c r="D211" s="3" t="str">
        <f>IF($A211&gt;10000,FUENTE!J204,IF($B211="SUMA",FUENTE!K204,""))</f>
        <v/>
      </c>
      <c r="E211" s="3" t="str">
        <f>IF($A211&gt;10000,FUENTE!L204,IF($B211="SUMA",FUENTE!M204,""))</f>
        <v/>
      </c>
      <c r="F211" s="3" t="str">
        <f>IF($A211&gt;10000,FUENTE!N204,IF($B211="SUMA",FUENTE!O204,""))</f>
        <v/>
      </c>
      <c r="G211" s="3" t="str">
        <f>IF($A211&gt;10000,FUENTE!P204,IF($B211="SUMA",FUENTE!Q204,""))</f>
        <v/>
      </c>
      <c r="H211" s="3" t="str">
        <f>IF($A211&gt;10000,FUENTE!R204,IF($B211="SUMA",FUENTE!S204,""))</f>
        <v/>
      </c>
      <c r="I211" s="3" t="str">
        <f>IF($A211&gt;10000,FUENTE!T204,IF($B211="SUMA",FUENTE!U204,""))</f>
        <v/>
      </c>
      <c r="J211" s="3" t="str">
        <f>IF($A211&gt;10000,FUENTE!V204,IF($B211="SUMA",FUENTE!W204,""))</f>
        <v/>
      </c>
      <c r="K211" s="3" t="str">
        <f>IF($A211&gt;10000,FUENTE!X204,IF($B211="SUMA",FUENTE!Y204,""))</f>
        <v/>
      </c>
    </row>
    <row r="212" spans="1:11" x14ac:dyDescent="0.25">
      <c r="A212" s="2">
        <f>IF(FUENTE!F205&gt;0,FUENTE!F205,0)</f>
        <v>0</v>
      </c>
      <c r="B212" s="2" t="str">
        <f>IF(AND(A212=0,A211&gt;10000),"SUMA",IF(A212&gt;10000,FUENTE!$G205,IF(AND(A210&gt;10000,A210&lt;20000,A211=0),"HORTALIZAS",IF(AND(A210&gt;20000,A210&lt;30000,A211=0),"PAPAS",""))))</f>
        <v/>
      </c>
      <c r="C212" s="3" t="str">
        <f>IF($A212&gt;10000,FUENTE!H205,IF($B212="SUMA",FUENTE!I205,""))</f>
        <v/>
      </c>
      <c r="D212" s="3" t="str">
        <f>IF($A212&gt;10000,FUENTE!J205,IF($B212="SUMA",FUENTE!K205,""))</f>
        <v/>
      </c>
      <c r="E212" s="3" t="str">
        <f>IF($A212&gt;10000,FUENTE!L205,IF($B212="SUMA",FUENTE!M205,""))</f>
        <v/>
      </c>
      <c r="F212" s="3" t="str">
        <f>IF($A212&gt;10000,FUENTE!N205,IF($B212="SUMA",FUENTE!O205,""))</f>
        <v/>
      </c>
      <c r="G212" s="3" t="str">
        <f>IF($A212&gt;10000,FUENTE!P205,IF($B212="SUMA",FUENTE!Q205,""))</f>
        <v/>
      </c>
      <c r="H212" s="3" t="str">
        <f>IF($A212&gt;10000,FUENTE!R205,IF($B212="SUMA",FUENTE!S205,""))</f>
        <v/>
      </c>
      <c r="I212" s="3" t="str">
        <f>IF($A212&gt;10000,FUENTE!T205,IF($B212="SUMA",FUENTE!U205,""))</f>
        <v/>
      </c>
      <c r="J212" s="3" t="str">
        <f>IF($A212&gt;10000,FUENTE!V205,IF($B212="SUMA",FUENTE!W205,""))</f>
        <v/>
      </c>
      <c r="K212" s="3" t="str">
        <f>IF($A212&gt;10000,FUENTE!X205,IF($B212="SUMA",FUENTE!Y205,""))</f>
        <v/>
      </c>
    </row>
    <row r="213" spans="1:11" x14ac:dyDescent="0.25">
      <c r="A213" s="2">
        <f>IF(FUENTE!F206&gt;0,FUENTE!F206,0)</f>
        <v>0</v>
      </c>
      <c r="B213" s="2" t="str">
        <f>IF(AND(A213=0,A212&gt;10000),"SUMA",IF(A213&gt;10000,FUENTE!$G206,IF(AND(A211&gt;10000,A211&lt;20000,A212=0),"HORTALIZAS",IF(AND(A211&gt;20000,A211&lt;30000,A212=0),"PAPAS",""))))</f>
        <v/>
      </c>
      <c r="C213" s="3" t="str">
        <f>IF($A213&gt;10000,FUENTE!H206,IF($B213="SUMA",FUENTE!I206,""))</f>
        <v/>
      </c>
      <c r="D213" s="3" t="str">
        <f>IF($A213&gt;10000,FUENTE!J206,IF($B213="SUMA",FUENTE!K206,""))</f>
        <v/>
      </c>
      <c r="E213" s="3" t="str">
        <f>IF($A213&gt;10000,FUENTE!L206,IF($B213="SUMA",FUENTE!M206,""))</f>
        <v/>
      </c>
      <c r="F213" s="3" t="str">
        <f>IF($A213&gt;10000,FUENTE!N206,IF($B213="SUMA",FUENTE!O206,""))</f>
        <v/>
      </c>
      <c r="G213" s="3" t="str">
        <f>IF($A213&gt;10000,FUENTE!P206,IF($B213="SUMA",FUENTE!Q206,""))</f>
        <v/>
      </c>
      <c r="H213" s="3" t="str">
        <f>IF($A213&gt;10000,FUENTE!R206,IF($B213="SUMA",FUENTE!S206,""))</f>
        <v/>
      </c>
      <c r="I213" s="3" t="str">
        <f>IF($A213&gt;10000,FUENTE!T206,IF($B213="SUMA",FUENTE!U206,""))</f>
        <v/>
      </c>
      <c r="J213" s="3" t="str">
        <f>IF($A213&gt;10000,FUENTE!V206,IF($B213="SUMA",FUENTE!W206,""))</f>
        <v/>
      </c>
      <c r="K213" s="3" t="str">
        <f>IF($A213&gt;10000,FUENTE!X206,IF($B213="SUMA",FUENTE!Y206,""))</f>
        <v/>
      </c>
    </row>
    <row r="214" spans="1:11" x14ac:dyDescent="0.25">
      <c r="A214" s="2">
        <f>IF(FUENTE!F207&gt;0,FUENTE!F207,0)</f>
        <v>0</v>
      </c>
      <c r="B214" s="2" t="str">
        <f>IF(AND(A214=0,A213&gt;10000),"SUMA",IF(A214&gt;10000,FUENTE!$G207,IF(AND(A212&gt;10000,A212&lt;20000,A213=0),"HORTALIZAS",IF(AND(A212&gt;20000,A212&lt;30000,A213=0),"PAPAS",""))))</f>
        <v/>
      </c>
      <c r="C214" s="3" t="str">
        <f>IF($A214&gt;10000,FUENTE!H207,IF($B214="SUMA",FUENTE!I207,""))</f>
        <v/>
      </c>
      <c r="D214" s="3" t="str">
        <f>IF($A214&gt;10000,FUENTE!J207,IF($B214="SUMA",FUENTE!K207,""))</f>
        <v/>
      </c>
      <c r="E214" s="3" t="str">
        <f>IF($A214&gt;10000,FUENTE!L207,IF($B214="SUMA",FUENTE!M207,""))</f>
        <v/>
      </c>
      <c r="F214" s="3" t="str">
        <f>IF($A214&gt;10000,FUENTE!N207,IF($B214="SUMA",FUENTE!O207,""))</f>
        <v/>
      </c>
      <c r="G214" s="3" t="str">
        <f>IF($A214&gt;10000,FUENTE!P207,IF($B214="SUMA",FUENTE!Q207,""))</f>
        <v/>
      </c>
      <c r="H214" s="3" t="str">
        <f>IF($A214&gt;10000,FUENTE!R207,IF($B214="SUMA",FUENTE!S207,""))</f>
        <v/>
      </c>
      <c r="I214" s="3" t="str">
        <f>IF($A214&gt;10000,FUENTE!T207,IF($B214="SUMA",FUENTE!U207,""))</f>
        <v/>
      </c>
      <c r="J214" s="3" t="str">
        <f>IF($A214&gt;10000,FUENTE!V207,IF($B214="SUMA",FUENTE!W207,""))</f>
        <v/>
      </c>
      <c r="K214" s="3" t="str">
        <f>IF($A214&gt;10000,FUENTE!X207,IF($B214="SUMA",FUENTE!Y207,""))</f>
        <v/>
      </c>
    </row>
    <row r="215" spans="1:11" x14ac:dyDescent="0.25">
      <c r="A215" s="2">
        <f>IF(FUENTE!F208&gt;0,FUENTE!F208,0)</f>
        <v>0</v>
      </c>
      <c r="B215" s="2" t="str">
        <f>IF(AND(A215=0,A214&gt;10000),"SUMA",IF(A215&gt;10000,FUENTE!$G208,IF(AND(A213&gt;10000,A213&lt;20000,A214=0),"HORTALIZAS",IF(AND(A213&gt;20000,A213&lt;30000,A214=0),"PAPAS",""))))</f>
        <v/>
      </c>
      <c r="C215" s="3" t="str">
        <f>IF($A215&gt;10000,FUENTE!H208,IF($B215="SUMA",FUENTE!I208,""))</f>
        <v/>
      </c>
      <c r="D215" s="3" t="str">
        <f>IF($A215&gt;10000,FUENTE!J208,IF($B215="SUMA",FUENTE!K208,""))</f>
        <v/>
      </c>
      <c r="E215" s="3" t="str">
        <f>IF($A215&gt;10000,FUENTE!L208,IF($B215="SUMA",FUENTE!M208,""))</f>
        <v/>
      </c>
      <c r="F215" s="3" t="str">
        <f>IF($A215&gt;10000,FUENTE!N208,IF($B215="SUMA",FUENTE!O208,""))</f>
        <v/>
      </c>
      <c r="G215" s="3" t="str">
        <f>IF($A215&gt;10000,FUENTE!P208,IF($B215="SUMA",FUENTE!Q208,""))</f>
        <v/>
      </c>
      <c r="H215" s="3" t="str">
        <f>IF($A215&gt;10000,FUENTE!R208,IF($B215="SUMA",FUENTE!S208,""))</f>
        <v/>
      </c>
      <c r="I215" s="3" t="str">
        <f>IF($A215&gt;10000,FUENTE!T208,IF($B215="SUMA",FUENTE!U208,""))</f>
        <v/>
      </c>
      <c r="J215" s="3" t="str">
        <f>IF($A215&gt;10000,FUENTE!V208,IF($B215="SUMA",FUENTE!W208,""))</f>
        <v/>
      </c>
      <c r="K215" s="3" t="str">
        <f>IF($A215&gt;10000,FUENTE!X208,IF($B215="SUMA",FUENTE!Y208,""))</f>
        <v/>
      </c>
    </row>
    <row r="216" spans="1:11" x14ac:dyDescent="0.25">
      <c r="A216" s="2">
        <f>IF(FUENTE!F209&gt;0,FUENTE!F209,0)</f>
        <v>0</v>
      </c>
      <c r="B216" s="2" t="str">
        <f>IF(AND(A216=0,A215&gt;10000),"SUMA",IF(A216&gt;10000,FUENTE!$G209,IF(AND(A214&gt;10000,A214&lt;20000,A215=0),"HORTALIZAS",IF(AND(A214&gt;20000,A214&lt;30000,A215=0),"PAPAS",""))))</f>
        <v/>
      </c>
      <c r="C216" s="3" t="str">
        <f>IF($A216&gt;10000,FUENTE!H209,IF($B216="SUMA",FUENTE!I209,""))</f>
        <v/>
      </c>
      <c r="D216" s="3" t="str">
        <f>IF($A216&gt;10000,FUENTE!J209,IF($B216="SUMA",FUENTE!K209,""))</f>
        <v/>
      </c>
      <c r="E216" s="3" t="str">
        <f>IF($A216&gt;10000,FUENTE!L209,IF($B216="SUMA",FUENTE!M209,""))</f>
        <v/>
      </c>
      <c r="F216" s="3" t="str">
        <f>IF($A216&gt;10000,FUENTE!N209,IF($B216="SUMA",FUENTE!O209,""))</f>
        <v/>
      </c>
      <c r="G216" s="3" t="str">
        <f>IF($A216&gt;10000,FUENTE!P209,IF($B216="SUMA",FUENTE!Q209,""))</f>
        <v/>
      </c>
      <c r="H216" s="3" t="str">
        <f>IF($A216&gt;10000,FUENTE!R209,IF($B216="SUMA",FUENTE!S209,""))</f>
        <v/>
      </c>
      <c r="I216" s="3" t="str">
        <f>IF($A216&gt;10000,FUENTE!T209,IF($B216="SUMA",FUENTE!U209,""))</f>
        <v/>
      </c>
      <c r="J216" s="3" t="str">
        <f>IF($A216&gt;10000,FUENTE!V209,IF($B216="SUMA",FUENTE!W209,""))</f>
        <v/>
      </c>
      <c r="K216" s="3" t="str">
        <f>IF($A216&gt;10000,FUENTE!X209,IF($B216="SUMA",FUENTE!Y209,""))</f>
        <v/>
      </c>
    </row>
    <row r="217" spans="1:11" x14ac:dyDescent="0.25">
      <c r="A217" s="2">
        <f>IF(FUENTE!F210&gt;0,FUENTE!F210,0)</f>
        <v>0</v>
      </c>
      <c r="B217" s="2" t="str">
        <f>IF(AND(A217=0,A216&gt;10000),"SUMA",IF(A217&gt;10000,FUENTE!$G210,IF(AND(A215&gt;10000,A215&lt;20000,A216=0),"HORTALIZAS",IF(AND(A215&gt;20000,A215&lt;30000,A216=0),"PAPAS",""))))</f>
        <v/>
      </c>
      <c r="C217" s="3" t="str">
        <f>IF($A217&gt;10000,FUENTE!H210,IF($B217="SUMA",FUENTE!I210,""))</f>
        <v/>
      </c>
      <c r="D217" s="3" t="str">
        <f>IF($A217&gt;10000,FUENTE!J210,IF($B217="SUMA",FUENTE!K210,""))</f>
        <v/>
      </c>
      <c r="E217" s="3" t="str">
        <f>IF($A217&gt;10000,FUENTE!L210,IF($B217="SUMA",FUENTE!M210,""))</f>
        <v/>
      </c>
      <c r="F217" s="3" t="str">
        <f>IF($A217&gt;10000,FUENTE!N210,IF($B217="SUMA",FUENTE!O210,""))</f>
        <v/>
      </c>
      <c r="G217" s="3" t="str">
        <f>IF($A217&gt;10000,FUENTE!P210,IF($B217="SUMA",FUENTE!Q210,""))</f>
        <v/>
      </c>
      <c r="H217" s="3" t="str">
        <f>IF($A217&gt;10000,FUENTE!R210,IF($B217="SUMA",FUENTE!S210,""))</f>
        <v/>
      </c>
      <c r="I217" s="3" t="str">
        <f>IF($A217&gt;10000,FUENTE!T210,IF($B217="SUMA",FUENTE!U210,""))</f>
        <v/>
      </c>
      <c r="J217" s="3" t="str">
        <f>IF($A217&gt;10000,FUENTE!V210,IF($B217="SUMA",FUENTE!W210,""))</f>
        <v/>
      </c>
      <c r="K217" s="3" t="str">
        <f>IF($A217&gt;10000,FUENTE!X210,IF($B217="SUMA",FUENTE!Y210,""))</f>
        <v/>
      </c>
    </row>
    <row r="218" spans="1:11" x14ac:dyDescent="0.25">
      <c r="A218" s="2">
        <f>IF(FUENTE!F211&gt;0,FUENTE!F211,0)</f>
        <v>0</v>
      </c>
      <c r="B218" s="2" t="str">
        <f>IF(AND(A218=0,A217&gt;10000),"SUMA",IF(A218&gt;10000,FUENTE!$G211,IF(AND(A216&gt;10000,A216&lt;20000,A217=0),"HORTALIZAS",IF(AND(A216&gt;20000,A216&lt;30000,A217=0),"PAPAS",""))))</f>
        <v/>
      </c>
      <c r="C218" s="3" t="str">
        <f>IF($A218&gt;10000,FUENTE!H211,IF($B218="SUMA",FUENTE!I211,""))</f>
        <v/>
      </c>
      <c r="D218" s="3" t="str">
        <f>IF($A218&gt;10000,FUENTE!J211,IF($B218="SUMA",FUENTE!K211,""))</f>
        <v/>
      </c>
      <c r="E218" s="3" t="str">
        <f>IF($A218&gt;10000,FUENTE!L211,IF($B218="SUMA",FUENTE!M211,""))</f>
        <v/>
      </c>
      <c r="F218" s="3" t="str">
        <f>IF($A218&gt;10000,FUENTE!N211,IF($B218="SUMA",FUENTE!O211,""))</f>
        <v/>
      </c>
      <c r="G218" s="3" t="str">
        <f>IF($A218&gt;10000,FUENTE!P211,IF($B218="SUMA",FUENTE!Q211,""))</f>
        <v/>
      </c>
      <c r="H218" s="3" t="str">
        <f>IF($A218&gt;10000,FUENTE!R211,IF($B218="SUMA",FUENTE!S211,""))</f>
        <v/>
      </c>
      <c r="I218" s="3" t="str">
        <f>IF($A218&gt;10000,FUENTE!T211,IF($B218="SUMA",FUENTE!U211,""))</f>
        <v/>
      </c>
      <c r="J218" s="3" t="str">
        <f>IF($A218&gt;10000,FUENTE!V211,IF($B218="SUMA",FUENTE!W211,""))</f>
        <v/>
      </c>
      <c r="K218" s="3" t="str">
        <f>IF($A218&gt;10000,FUENTE!X211,IF($B218="SUMA",FUENTE!Y211,""))</f>
        <v/>
      </c>
    </row>
    <row r="219" spans="1:11" x14ac:dyDescent="0.25">
      <c r="A219" s="2">
        <f>IF(FUENTE!F212&gt;0,FUENTE!F212,0)</f>
        <v>0</v>
      </c>
      <c r="B219" s="2" t="str">
        <f>IF(AND(A219=0,A218&gt;10000),"SUMA",IF(A219&gt;10000,FUENTE!$G212,IF(AND(A217&gt;10000,A217&lt;20000,A218=0),"HORTALIZAS",IF(AND(A217&gt;20000,A217&lt;30000,A218=0),"PAPAS",""))))</f>
        <v/>
      </c>
      <c r="C219" s="3" t="str">
        <f>IF($A219&gt;10000,FUENTE!H212,IF($B219="SUMA",FUENTE!I212,""))</f>
        <v/>
      </c>
      <c r="D219" s="3" t="str">
        <f>IF($A219&gt;10000,FUENTE!J212,IF($B219="SUMA",FUENTE!K212,""))</f>
        <v/>
      </c>
      <c r="E219" s="3" t="str">
        <f>IF($A219&gt;10000,FUENTE!L212,IF($B219="SUMA",FUENTE!M212,""))</f>
        <v/>
      </c>
      <c r="F219" s="3" t="str">
        <f>IF($A219&gt;10000,FUENTE!N212,IF($B219="SUMA",FUENTE!O212,""))</f>
        <v/>
      </c>
      <c r="G219" s="3" t="str">
        <f>IF($A219&gt;10000,FUENTE!P212,IF($B219="SUMA",FUENTE!Q212,""))</f>
        <v/>
      </c>
      <c r="H219" s="3" t="str">
        <f>IF($A219&gt;10000,FUENTE!R212,IF($B219="SUMA",FUENTE!S212,""))</f>
        <v/>
      </c>
      <c r="I219" s="3" t="str">
        <f>IF($A219&gt;10000,FUENTE!T212,IF($B219="SUMA",FUENTE!U212,""))</f>
        <v/>
      </c>
      <c r="J219" s="3" t="str">
        <f>IF($A219&gt;10000,FUENTE!V212,IF($B219="SUMA",FUENTE!W212,""))</f>
        <v/>
      </c>
      <c r="K219" s="3" t="str">
        <f>IF($A219&gt;10000,FUENTE!X212,IF($B219="SUMA",FUENTE!Y212,""))</f>
        <v/>
      </c>
    </row>
    <row r="220" spans="1:11" x14ac:dyDescent="0.25">
      <c r="A220" s="2">
        <f>IF(FUENTE!F213&gt;0,FUENTE!F213,0)</f>
        <v>0</v>
      </c>
      <c r="B220" s="2" t="str">
        <f>IF(AND(A220=0,A219&gt;10000),"SUMA",IF(A220&gt;10000,FUENTE!$G213,IF(AND(A218&gt;10000,A218&lt;20000,A219=0),"HORTALIZAS",IF(AND(A218&gt;20000,A218&lt;30000,A219=0),"PAPAS",""))))</f>
        <v/>
      </c>
      <c r="C220" s="3" t="str">
        <f>IF($A220&gt;10000,FUENTE!H213,IF($B220="SUMA",FUENTE!I213,""))</f>
        <v/>
      </c>
      <c r="D220" s="3" t="str">
        <f>IF($A220&gt;10000,FUENTE!J213,IF($B220="SUMA",FUENTE!K213,""))</f>
        <v/>
      </c>
      <c r="E220" s="3" t="str">
        <f>IF($A220&gt;10000,FUENTE!L213,IF($B220="SUMA",FUENTE!M213,""))</f>
        <v/>
      </c>
      <c r="F220" s="3" t="str">
        <f>IF($A220&gt;10000,FUENTE!N213,IF($B220="SUMA",FUENTE!O213,""))</f>
        <v/>
      </c>
      <c r="G220" s="3" t="str">
        <f>IF($A220&gt;10000,FUENTE!P213,IF($B220="SUMA",FUENTE!Q213,""))</f>
        <v/>
      </c>
      <c r="H220" s="3" t="str">
        <f>IF($A220&gt;10000,FUENTE!R213,IF($B220="SUMA",FUENTE!S213,""))</f>
        <v/>
      </c>
      <c r="I220" s="3" t="str">
        <f>IF($A220&gt;10000,FUENTE!T213,IF($B220="SUMA",FUENTE!U213,""))</f>
        <v/>
      </c>
      <c r="J220" s="3" t="str">
        <f>IF($A220&gt;10000,FUENTE!V213,IF($B220="SUMA",FUENTE!W213,""))</f>
        <v/>
      </c>
      <c r="K220" s="3" t="str">
        <f>IF($A220&gt;10000,FUENTE!X213,IF($B220="SUMA",FUENTE!Y213,""))</f>
        <v/>
      </c>
    </row>
    <row r="221" spans="1:11" x14ac:dyDescent="0.25">
      <c r="A221" s="2">
        <f>IF(FUENTE!F214&gt;0,FUENTE!F214,0)</f>
        <v>0</v>
      </c>
      <c r="B221" s="2" t="str">
        <f>IF(AND(A221=0,A220&gt;10000),"SUMA",IF(A221&gt;10000,FUENTE!$G214,IF(AND(A219&gt;10000,A219&lt;20000,A220=0),"HORTALIZAS",IF(AND(A219&gt;20000,A219&lt;30000,A220=0),"PAPAS",""))))</f>
        <v/>
      </c>
      <c r="C221" s="3" t="str">
        <f>IF($A221&gt;10000,FUENTE!H214,IF($B221="SUMA",FUENTE!I214,""))</f>
        <v/>
      </c>
      <c r="D221" s="3" t="str">
        <f>IF($A221&gt;10000,FUENTE!J214,IF($B221="SUMA",FUENTE!K214,""))</f>
        <v/>
      </c>
      <c r="E221" s="3" t="str">
        <f>IF($A221&gt;10000,FUENTE!L214,IF($B221="SUMA",FUENTE!M214,""))</f>
        <v/>
      </c>
      <c r="F221" s="3" t="str">
        <f>IF($A221&gt;10000,FUENTE!N214,IF($B221="SUMA",FUENTE!O214,""))</f>
        <v/>
      </c>
      <c r="G221" s="3" t="str">
        <f>IF($A221&gt;10000,FUENTE!P214,IF($B221="SUMA",FUENTE!Q214,""))</f>
        <v/>
      </c>
      <c r="H221" s="3" t="str">
        <f>IF($A221&gt;10000,FUENTE!R214,IF($B221="SUMA",FUENTE!S214,""))</f>
        <v/>
      </c>
      <c r="I221" s="3" t="str">
        <f>IF($A221&gt;10000,FUENTE!T214,IF($B221="SUMA",FUENTE!U214,""))</f>
        <v/>
      </c>
      <c r="J221" s="3" t="str">
        <f>IF($A221&gt;10000,FUENTE!V214,IF($B221="SUMA",FUENTE!W214,""))</f>
        <v/>
      </c>
      <c r="K221" s="3" t="str">
        <f>IF($A221&gt;10000,FUENTE!X214,IF($B221="SUMA",FUENTE!Y214,""))</f>
        <v/>
      </c>
    </row>
    <row r="222" spans="1:11" x14ac:dyDescent="0.25">
      <c r="A222" s="2">
        <f>IF(FUENTE!F215&gt;0,FUENTE!F215,0)</f>
        <v>0</v>
      </c>
      <c r="B222" s="2" t="str">
        <f>IF(AND(A222=0,A221&gt;10000),"SUMA",IF(A222&gt;10000,FUENTE!$G215,IF(AND(A220&gt;10000,A220&lt;20000,A221=0),"HORTALIZAS",IF(AND(A220&gt;20000,A220&lt;30000,A221=0),"PAPAS",""))))</f>
        <v/>
      </c>
      <c r="C222" s="3" t="str">
        <f>IF($A222&gt;10000,FUENTE!H215,IF($B222="SUMA",FUENTE!I215,""))</f>
        <v/>
      </c>
      <c r="D222" s="3" t="str">
        <f>IF($A222&gt;10000,FUENTE!J215,IF($B222="SUMA",FUENTE!K215,""))</f>
        <v/>
      </c>
      <c r="E222" s="3" t="str">
        <f>IF($A222&gt;10000,FUENTE!L215,IF($B222="SUMA",FUENTE!M215,""))</f>
        <v/>
      </c>
      <c r="F222" s="3" t="str">
        <f>IF($A222&gt;10000,FUENTE!N215,IF($B222="SUMA",FUENTE!O215,""))</f>
        <v/>
      </c>
      <c r="G222" s="3" t="str">
        <f>IF($A222&gt;10000,FUENTE!P215,IF($B222="SUMA",FUENTE!Q215,""))</f>
        <v/>
      </c>
      <c r="H222" s="3" t="str">
        <f>IF($A222&gt;10000,FUENTE!R215,IF($B222="SUMA",FUENTE!S215,""))</f>
        <v/>
      </c>
      <c r="I222" s="3" t="str">
        <f>IF($A222&gt;10000,FUENTE!T215,IF($B222="SUMA",FUENTE!U215,""))</f>
        <v/>
      </c>
      <c r="J222" s="3" t="str">
        <f>IF($A222&gt;10000,FUENTE!V215,IF($B222="SUMA",FUENTE!W215,""))</f>
        <v/>
      </c>
      <c r="K222" s="3" t="str">
        <f>IF($A222&gt;10000,FUENTE!X215,IF($B222="SUMA",FUENTE!Y215,""))</f>
        <v/>
      </c>
    </row>
    <row r="223" spans="1:11" x14ac:dyDescent="0.25">
      <c r="A223" s="2">
        <f>IF(FUENTE!F216&gt;0,FUENTE!F216,0)</f>
        <v>0</v>
      </c>
      <c r="B223" s="2" t="str">
        <f>IF(AND(A223=0,A222&gt;10000),"SUMA",IF(A223&gt;10000,FUENTE!$G216,IF(AND(A221&gt;10000,A221&lt;20000,A222=0),"HORTALIZAS",IF(AND(A221&gt;20000,A221&lt;30000,A222=0),"PAPAS",""))))</f>
        <v/>
      </c>
      <c r="C223" s="3" t="str">
        <f>IF($A223&gt;10000,FUENTE!H216,IF($B223="SUMA",FUENTE!I216,""))</f>
        <v/>
      </c>
      <c r="D223" s="3" t="str">
        <f>IF($A223&gt;10000,FUENTE!J216,IF($B223="SUMA",FUENTE!K216,""))</f>
        <v/>
      </c>
      <c r="E223" s="3" t="str">
        <f>IF($A223&gt;10000,FUENTE!L216,IF($B223="SUMA",FUENTE!M216,""))</f>
        <v/>
      </c>
      <c r="F223" s="3" t="str">
        <f>IF($A223&gt;10000,FUENTE!N216,IF($B223="SUMA",FUENTE!O216,""))</f>
        <v/>
      </c>
      <c r="G223" s="3" t="str">
        <f>IF($A223&gt;10000,FUENTE!P216,IF($B223="SUMA",FUENTE!Q216,""))</f>
        <v/>
      </c>
      <c r="H223" s="3" t="str">
        <f>IF($A223&gt;10000,FUENTE!R216,IF($B223="SUMA",FUENTE!S216,""))</f>
        <v/>
      </c>
      <c r="I223" s="3" t="str">
        <f>IF($A223&gt;10000,FUENTE!T216,IF($B223="SUMA",FUENTE!U216,""))</f>
        <v/>
      </c>
      <c r="J223" s="3" t="str">
        <f>IF($A223&gt;10000,FUENTE!V216,IF($B223="SUMA",FUENTE!W216,""))</f>
        <v/>
      </c>
      <c r="K223" s="3" t="str">
        <f>IF($A223&gt;10000,FUENTE!X216,IF($B223="SUMA",FUENTE!Y216,""))</f>
        <v/>
      </c>
    </row>
    <row r="224" spans="1:11" x14ac:dyDescent="0.25">
      <c r="A224" s="2">
        <f>IF(FUENTE!F217&gt;0,FUENTE!F217,0)</f>
        <v>0</v>
      </c>
      <c r="B224" s="2" t="str">
        <f>IF(AND(A224=0,A223&gt;10000),"SUMA",IF(A224&gt;10000,FUENTE!$G217,IF(AND(A222&gt;10000,A222&lt;20000,A223=0),"HORTALIZAS",IF(AND(A222&gt;20000,A222&lt;30000,A223=0),"PAPAS",""))))</f>
        <v/>
      </c>
      <c r="C224" s="3" t="str">
        <f>IF($A224&gt;10000,FUENTE!H217,IF($B224="SUMA",FUENTE!I217,""))</f>
        <v/>
      </c>
      <c r="D224" s="3" t="str">
        <f>IF($A224&gt;10000,FUENTE!J217,IF($B224="SUMA",FUENTE!K217,""))</f>
        <v/>
      </c>
      <c r="E224" s="3" t="str">
        <f>IF($A224&gt;10000,FUENTE!L217,IF($B224="SUMA",FUENTE!M217,""))</f>
        <v/>
      </c>
      <c r="F224" s="3" t="str">
        <f>IF($A224&gt;10000,FUENTE!N217,IF($B224="SUMA",FUENTE!O217,""))</f>
        <v/>
      </c>
      <c r="G224" s="3" t="str">
        <f>IF($A224&gt;10000,FUENTE!P217,IF($B224="SUMA",FUENTE!Q217,""))</f>
        <v/>
      </c>
      <c r="H224" s="3" t="str">
        <f>IF($A224&gt;10000,FUENTE!R217,IF($B224="SUMA",FUENTE!S217,""))</f>
        <v/>
      </c>
      <c r="I224" s="3" t="str">
        <f>IF($A224&gt;10000,FUENTE!T217,IF($B224="SUMA",FUENTE!U217,""))</f>
        <v/>
      </c>
      <c r="J224" s="3" t="str">
        <f>IF($A224&gt;10000,FUENTE!V217,IF($B224="SUMA",FUENTE!W217,""))</f>
        <v/>
      </c>
      <c r="K224" s="3" t="str">
        <f>IF($A224&gt;10000,FUENTE!X217,IF($B224="SUMA",FUENTE!Y217,""))</f>
        <v/>
      </c>
    </row>
    <row r="225" spans="1:11" x14ac:dyDescent="0.25">
      <c r="A225" s="2">
        <f>IF(FUENTE!F218&gt;0,FUENTE!F218,0)</f>
        <v>0</v>
      </c>
      <c r="B225" s="2" t="str">
        <f>IF(AND(A225=0,A224&gt;10000),"SUMA",IF(A225&gt;10000,FUENTE!$G218,IF(AND(A223&gt;10000,A223&lt;20000,A224=0),"HORTALIZAS",IF(AND(A223&gt;20000,A223&lt;30000,A224=0),"PAPAS",""))))</f>
        <v/>
      </c>
      <c r="C225" s="3" t="str">
        <f>IF($A225&gt;10000,FUENTE!H218,IF($B225="SUMA",FUENTE!I218,""))</f>
        <v/>
      </c>
      <c r="D225" s="3" t="str">
        <f>IF($A225&gt;10000,FUENTE!J218,IF($B225="SUMA",FUENTE!K218,""))</f>
        <v/>
      </c>
      <c r="E225" s="3" t="str">
        <f>IF($A225&gt;10000,FUENTE!L218,IF($B225="SUMA",FUENTE!M218,""))</f>
        <v/>
      </c>
      <c r="F225" s="3" t="str">
        <f>IF($A225&gt;10000,FUENTE!N218,IF($B225="SUMA",FUENTE!O218,""))</f>
        <v/>
      </c>
      <c r="G225" s="3" t="str">
        <f>IF($A225&gt;10000,FUENTE!P218,IF($B225="SUMA",FUENTE!Q218,""))</f>
        <v/>
      </c>
      <c r="H225" s="3" t="str">
        <f>IF($A225&gt;10000,FUENTE!R218,IF($B225="SUMA",FUENTE!S218,""))</f>
        <v/>
      </c>
      <c r="I225" s="3" t="str">
        <f>IF($A225&gt;10000,FUENTE!T218,IF($B225="SUMA",FUENTE!U218,""))</f>
        <v/>
      </c>
      <c r="J225" s="3" t="str">
        <f>IF($A225&gt;10000,FUENTE!V218,IF($B225="SUMA",FUENTE!W218,""))</f>
        <v/>
      </c>
      <c r="K225" s="3" t="str">
        <f>IF($A225&gt;10000,FUENTE!X218,IF($B225="SUMA",FUENTE!Y218,""))</f>
        <v/>
      </c>
    </row>
    <row r="226" spans="1:11" x14ac:dyDescent="0.25">
      <c r="A226" s="2">
        <f>IF(FUENTE!F219&gt;0,FUENTE!F219,0)</f>
        <v>0</v>
      </c>
      <c r="B226" s="2" t="str">
        <f>IF(AND(A226=0,A225&gt;10000),"SUMA",IF(A226&gt;10000,FUENTE!$G219,IF(AND(A224&gt;10000,A224&lt;20000,A225=0),"HORTALIZAS",IF(AND(A224&gt;20000,A224&lt;30000,A225=0),"PAPAS",""))))</f>
        <v/>
      </c>
      <c r="C226" s="3" t="str">
        <f>IF($A226&gt;10000,FUENTE!H219,IF($B226="SUMA",FUENTE!I219,""))</f>
        <v/>
      </c>
      <c r="D226" s="3" t="str">
        <f>IF($A226&gt;10000,FUENTE!J219,IF($B226="SUMA",FUENTE!K219,""))</f>
        <v/>
      </c>
      <c r="E226" s="3" t="str">
        <f>IF($A226&gt;10000,FUENTE!L219,IF($B226="SUMA",FUENTE!M219,""))</f>
        <v/>
      </c>
      <c r="F226" s="3" t="str">
        <f>IF($A226&gt;10000,FUENTE!N219,IF($B226="SUMA",FUENTE!O219,""))</f>
        <v/>
      </c>
      <c r="G226" s="3" t="str">
        <f>IF($A226&gt;10000,FUENTE!P219,IF($B226="SUMA",FUENTE!Q219,""))</f>
        <v/>
      </c>
      <c r="H226" s="3" t="str">
        <f>IF($A226&gt;10000,FUENTE!R219,IF($B226="SUMA",FUENTE!S219,""))</f>
        <v/>
      </c>
      <c r="I226" s="3" t="str">
        <f>IF($A226&gt;10000,FUENTE!T219,IF($B226="SUMA",FUENTE!U219,""))</f>
        <v/>
      </c>
      <c r="J226" s="3" t="str">
        <f>IF($A226&gt;10000,FUENTE!V219,IF($B226="SUMA",FUENTE!W219,""))</f>
        <v/>
      </c>
      <c r="K226" s="3" t="str">
        <f>IF($A226&gt;10000,FUENTE!X219,IF($B226="SUMA",FUENTE!Y219,""))</f>
        <v/>
      </c>
    </row>
    <row r="227" spans="1:11" x14ac:dyDescent="0.25">
      <c r="A227" s="2">
        <f>IF(FUENTE!F220&gt;0,FUENTE!F220,0)</f>
        <v>0</v>
      </c>
      <c r="B227" s="2" t="str">
        <f>IF(AND(A227=0,A226&gt;10000),"SUMA",IF(A227&gt;10000,FUENTE!$G220,IF(AND(A225&gt;10000,A225&lt;20000,A226=0),"HORTALIZAS",IF(AND(A225&gt;20000,A225&lt;30000,A226=0),"PAPAS",""))))</f>
        <v/>
      </c>
      <c r="C227" s="3" t="str">
        <f>IF($A227&gt;10000,FUENTE!H220,IF($B227="SUMA",FUENTE!I220,""))</f>
        <v/>
      </c>
      <c r="D227" s="3" t="str">
        <f>IF($A227&gt;10000,FUENTE!J220,IF($B227="SUMA",FUENTE!K220,""))</f>
        <v/>
      </c>
      <c r="E227" s="3" t="str">
        <f>IF($A227&gt;10000,FUENTE!L220,IF($B227="SUMA",FUENTE!M220,""))</f>
        <v/>
      </c>
      <c r="F227" s="3" t="str">
        <f>IF($A227&gt;10000,FUENTE!N220,IF($B227="SUMA",FUENTE!O220,""))</f>
        <v/>
      </c>
      <c r="G227" s="3" t="str">
        <f>IF($A227&gt;10000,FUENTE!P220,IF($B227="SUMA",FUENTE!Q220,""))</f>
        <v/>
      </c>
      <c r="H227" s="3" t="str">
        <f>IF($A227&gt;10000,FUENTE!R220,IF($B227="SUMA",FUENTE!S220,""))</f>
        <v/>
      </c>
      <c r="I227" s="3" t="str">
        <f>IF($A227&gt;10000,FUENTE!T220,IF($B227="SUMA",FUENTE!U220,""))</f>
        <v/>
      </c>
      <c r="J227" s="3" t="str">
        <f>IF($A227&gt;10000,FUENTE!V220,IF($B227="SUMA",FUENTE!W220,""))</f>
        <v/>
      </c>
      <c r="K227" s="3" t="str">
        <f>IF($A227&gt;10000,FUENTE!X220,IF($B227="SUMA",FUENTE!Y220,""))</f>
        <v/>
      </c>
    </row>
    <row r="228" spans="1:11" x14ac:dyDescent="0.25">
      <c r="A228" s="2">
        <f>IF(FUENTE!F221&gt;0,FUENTE!F221,0)</f>
        <v>0</v>
      </c>
      <c r="B228" s="2" t="str">
        <f>IF(AND(A228=0,A227&gt;10000),"SUMA",IF(A228&gt;10000,FUENTE!$G221,IF(AND(A226&gt;10000,A226&lt;20000,A227=0),"HORTALIZAS",IF(AND(A226&gt;20000,A226&lt;30000,A227=0),"PAPAS",""))))</f>
        <v/>
      </c>
      <c r="C228" s="3" t="str">
        <f>IF($A228&gt;10000,FUENTE!H221,IF($B228="SUMA",FUENTE!I221,""))</f>
        <v/>
      </c>
      <c r="D228" s="3" t="str">
        <f>IF($A228&gt;10000,FUENTE!J221,IF($B228="SUMA",FUENTE!K221,""))</f>
        <v/>
      </c>
      <c r="E228" s="3" t="str">
        <f>IF($A228&gt;10000,FUENTE!L221,IF($B228="SUMA",FUENTE!M221,""))</f>
        <v/>
      </c>
      <c r="F228" s="3" t="str">
        <f>IF($A228&gt;10000,FUENTE!N221,IF($B228="SUMA",FUENTE!O221,""))</f>
        <v/>
      </c>
      <c r="G228" s="3" t="str">
        <f>IF($A228&gt;10000,FUENTE!P221,IF($B228="SUMA",FUENTE!Q221,""))</f>
        <v/>
      </c>
      <c r="H228" s="3" t="str">
        <f>IF($A228&gt;10000,FUENTE!R221,IF($B228="SUMA",FUENTE!S221,""))</f>
        <v/>
      </c>
      <c r="I228" s="3" t="str">
        <f>IF($A228&gt;10000,FUENTE!T221,IF($B228="SUMA",FUENTE!U221,""))</f>
        <v/>
      </c>
      <c r="J228" s="3" t="str">
        <f>IF($A228&gt;10000,FUENTE!V221,IF($B228="SUMA",FUENTE!W221,""))</f>
        <v/>
      </c>
      <c r="K228" s="3" t="str">
        <f>IF($A228&gt;10000,FUENTE!X221,IF($B228="SUMA",FUENTE!Y221,""))</f>
        <v/>
      </c>
    </row>
    <row r="229" spans="1:11" x14ac:dyDescent="0.25">
      <c r="A229" s="2">
        <f>IF(FUENTE!F222&gt;0,FUENTE!F222,0)</f>
        <v>0</v>
      </c>
      <c r="B229" s="2" t="str">
        <f>IF(AND(A229=0,A228&gt;10000),"SUMA",IF(A229&gt;10000,FUENTE!$G222,IF(AND(A227&gt;10000,A227&lt;20000,A228=0),"HORTALIZAS",IF(AND(A227&gt;20000,A227&lt;30000,A228=0),"PAPAS",""))))</f>
        <v/>
      </c>
      <c r="C229" s="3" t="str">
        <f>IF($A229&gt;10000,FUENTE!H222,IF($B229="SUMA",FUENTE!I222,""))</f>
        <v/>
      </c>
      <c r="D229" s="3" t="str">
        <f>IF($A229&gt;10000,FUENTE!J222,IF($B229="SUMA",FUENTE!K222,""))</f>
        <v/>
      </c>
      <c r="E229" s="3" t="str">
        <f>IF($A229&gt;10000,FUENTE!L222,IF($B229="SUMA",FUENTE!M222,""))</f>
        <v/>
      </c>
      <c r="F229" s="3" t="str">
        <f>IF($A229&gt;10000,FUENTE!N222,IF($B229="SUMA",FUENTE!O222,""))</f>
        <v/>
      </c>
      <c r="G229" s="3" t="str">
        <f>IF($A229&gt;10000,FUENTE!P222,IF($B229="SUMA",FUENTE!Q222,""))</f>
        <v/>
      </c>
      <c r="H229" s="3" t="str">
        <f>IF($A229&gt;10000,FUENTE!R222,IF($B229="SUMA",FUENTE!S222,""))</f>
        <v/>
      </c>
      <c r="I229" s="3" t="str">
        <f>IF($A229&gt;10000,FUENTE!T222,IF($B229="SUMA",FUENTE!U222,""))</f>
        <v/>
      </c>
      <c r="J229" s="3" t="str">
        <f>IF($A229&gt;10000,FUENTE!V222,IF($B229="SUMA",FUENTE!W222,""))</f>
        <v/>
      </c>
      <c r="K229" s="3" t="str">
        <f>IF($A229&gt;10000,FUENTE!X222,IF($B229="SUMA",FUENTE!Y222,""))</f>
        <v/>
      </c>
    </row>
    <row r="230" spans="1:11" x14ac:dyDescent="0.25">
      <c r="A230" s="2">
        <f>IF(FUENTE!F223&gt;0,FUENTE!F223,0)</f>
        <v>0</v>
      </c>
      <c r="B230" s="2" t="str">
        <f>IF(AND(A230=0,A229&gt;10000),"SUMA",IF(A230&gt;10000,FUENTE!$G223,IF(AND(A228&gt;10000,A228&lt;20000,A229=0),"HORTALIZAS",IF(AND(A228&gt;20000,A228&lt;30000,A229=0),"PAPAS",""))))</f>
        <v/>
      </c>
      <c r="C230" s="3" t="str">
        <f>IF($A230&gt;10000,FUENTE!H223,IF($B230="SUMA",FUENTE!I223,""))</f>
        <v/>
      </c>
      <c r="D230" s="3" t="str">
        <f>IF($A230&gt;10000,FUENTE!J223,IF($B230="SUMA",FUENTE!K223,""))</f>
        <v/>
      </c>
      <c r="E230" s="3" t="str">
        <f>IF($A230&gt;10000,FUENTE!L223,IF($B230="SUMA",FUENTE!M223,""))</f>
        <v/>
      </c>
      <c r="F230" s="3" t="str">
        <f>IF($A230&gt;10000,FUENTE!N223,IF($B230="SUMA",FUENTE!O223,""))</f>
        <v/>
      </c>
      <c r="G230" s="3" t="str">
        <f>IF($A230&gt;10000,FUENTE!P223,IF($B230="SUMA",FUENTE!Q223,""))</f>
        <v/>
      </c>
      <c r="H230" s="3" t="str">
        <f>IF($A230&gt;10000,FUENTE!R223,IF($B230="SUMA",FUENTE!S223,""))</f>
        <v/>
      </c>
      <c r="I230" s="3" t="str">
        <f>IF($A230&gt;10000,FUENTE!T223,IF($B230="SUMA",FUENTE!U223,""))</f>
        <v/>
      </c>
      <c r="J230" s="3" t="str">
        <f>IF($A230&gt;10000,FUENTE!V223,IF($B230="SUMA",FUENTE!W223,""))</f>
        <v/>
      </c>
      <c r="K230" s="3" t="str">
        <f>IF($A230&gt;10000,FUENTE!X223,IF($B230="SUMA",FUENTE!Y223,""))</f>
        <v/>
      </c>
    </row>
    <row r="231" spans="1:11" x14ac:dyDescent="0.25">
      <c r="A231" s="2">
        <f>IF(FUENTE!F224&gt;0,FUENTE!F224,0)</f>
        <v>0</v>
      </c>
      <c r="B231" s="2" t="str">
        <f>IF(AND(A231=0,A230&gt;10000),"SUMA",IF(A231&gt;10000,FUENTE!$G224,IF(AND(A229&gt;10000,A229&lt;20000,A230=0),"HORTALIZAS",IF(AND(A229&gt;20000,A229&lt;30000,A230=0),"PAPAS",""))))</f>
        <v/>
      </c>
      <c r="C231" s="3" t="str">
        <f>IF($A231&gt;10000,FUENTE!H224,IF($B231="SUMA",FUENTE!I224,""))</f>
        <v/>
      </c>
      <c r="D231" s="3" t="str">
        <f>IF($A231&gt;10000,FUENTE!J224,IF($B231="SUMA",FUENTE!K224,""))</f>
        <v/>
      </c>
      <c r="E231" s="3" t="str">
        <f>IF($A231&gt;10000,FUENTE!L224,IF($B231="SUMA",FUENTE!M224,""))</f>
        <v/>
      </c>
      <c r="F231" s="3" t="str">
        <f>IF($A231&gt;10000,FUENTE!N224,IF($B231="SUMA",FUENTE!O224,""))</f>
        <v/>
      </c>
      <c r="G231" s="3" t="str">
        <f>IF($A231&gt;10000,FUENTE!P224,IF($B231="SUMA",FUENTE!Q224,""))</f>
        <v/>
      </c>
      <c r="H231" s="3" t="str">
        <f>IF($A231&gt;10000,FUENTE!R224,IF($B231="SUMA",FUENTE!S224,""))</f>
        <v/>
      </c>
      <c r="I231" s="3" t="str">
        <f>IF($A231&gt;10000,FUENTE!T224,IF($B231="SUMA",FUENTE!U224,""))</f>
        <v/>
      </c>
      <c r="J231" s="3" t="str">
        <f>IF($A231&gt;10000,FUENTE!V224,IF($B231="SUMA",FUENTE!W224,""))</f>
        <v/>
      </c>
      <c r="K231" s="3" t="str">
        <f>IF($A231&gt;10000,FUENTE!X224,IF($B231="SUMA",FUENTE!Y224,""))</f>
        <v/>
      </c>
    </row>
    <row r="232" spans="1:11" x14ac:dyDescent="0.25">
      <c r="A232" s="2">
        <f>IF(FUENTE!F225&gt;0,FUENTE!F225,0)</f>
        <v>0</v>
      </c>
      <c r="B232" s="2" t="str">
        <f>IF(AND(A232=0,A231&gt;10000),"SUMA",IF(A232&gt;10000,FUENTE!$G225,IF(AND(A230&gt;10000,A230&lt;20000,A231=0),"HORTALIZAS",IF(AND(A230&gt;20000,A230&lt;30000,A231=0),"PAPAS",""))))</f>
        <v/>
      </c>
      <c r="C232" s="3" t="str">
        <f>IF($A232&gt;10000,FUENTE!H225,IF($B232="SUMA",FUENTE!I225,""))</f>
        <v/>
      </c>
      <c r="D232" s="3" t="str">
        <f>IF($A232&gt;10000,FUENTE!J225,IF($B232="SUMA",FUENTE!K225,""))</f>
        <v/>
      </c>
      <c r="E232" s="3" t="str">
        <f>IF($A232&gt;10000,FUENTE!L225,IF($B232="SUMA",FUENTE!M225,""))</f>
        <v/>
      </c>
      <c r="F232" s="3" t="str">
        <f>IF($A232&gt;10000,FUENTE!N225,IF($B232="SUMA",FUENTE!O225,""))</f>
        <v/>
      </c>
      <c r="G232" s="3" t="str">
        <f>IF($A232&gt;10000,FUENTE!P225,IF($B232="SUMA",FUENTE!Q225,""))</f>
        <v/>
      </c>
      <c r="H232" s="3" t="str">
        <f>IF($A232&gt;10000,FUENTE!R225,IF($B232="SUMA",FUENTE!S225,""))</f>
        <v/>
      </c>
      <c r="I232" s="3" t="str">
        <f>IF($A232&gt;10000,FUENTE!T225,IF($B232="SUMA",FUENTE!U225,""))</f>
        <v/>
      </c>
      <c r="J232" s="3" t="str">
        <f>IF($A232&gt;10000,FUENTE!V225,IF($B232="SUMA",FUENTE!W225,""))</f>
        <v/>
      </c>
      <c r="K232" s="3" t="str">
        <f>IF($A232&gt;10000,FUENTE!X225,IF($B232="SUMA",FUENTE!Y225,""))</f>
        <v/>
      </c>
    </row>
    <row r="233" spans="1:11" x14ac:dyDescent="0.25">
      <c r="A233" s="2">
        <f>IF(FUENTE!F226&gt;0,FUENTE!F226,0)</f>
        <v>0</v>
      </c>
      <c r="B233" s="2" t="str">
        <f>IF(AND(A233=0,A232&gt;10000),"SUMA",IF(A233&gt;10000,FUENTE!$G226,IF(AND(A231&gt;10000,A231&lt;20000,A232=0),"HORTALIZAS",IF(AND(A231&gt;20000,A231&lt;30000,A232=0),"PAPAS",""))))</f>
        <v/>
      </c>
      <c r="C233" s="3" t="str">
        <f>IF($A233&gt;10000,FUENTE!H226,IF($B233="SUMA",FUENTE!I226,""))</f>
        <v/>
      </c>
      <c r="D233" s="3" t="str">
        <f>IF($A233&gt;10000,FUENTE!J226,IF($B233="SUMA",FUENTE!K226,""))</f>
        <v/>
      </c>
      <c r="E233" s="3" t="str">
        <f>IF($A233&gt;10000,FUENTE!L226,IF($B233="SUMA",FUENTE!M226,""))</f>
        <v/>
      </c>
      <c r="F233" s="3" t="str">
        <f>IF($A233&gt;10000,FUENTE!N226,IF($B233="SUMA",FUENTE!O226,""))</f>
        <v/>
      </c>
      <c r="G233" s="3" t="str">
        <f>IF($A233&gt;10000,FUENTE!P226,IF($B233="SUMA",FUENTE!Q226,""))</f>
        <v/>
      </c>
      <c r="H233" s="3" t="str">
        <f>IF($A233&gt;10000,FUENTE!R226,IF($B233="SUMA",FUENTE!S226,""))</f>
        <v/>
      </c>
      <c r="I233" s="3" t="str">
        <f>IF($A233&gt;10000,FUENTE!T226,IF($B233="SUMA",FUENTE!U226,""))</f>
        <v/>
      </c>
      <c r="J233" s="3" t="str">
        <f>IF($A233&gt;10000,FUENTE!V226,IF($B233="SUMA",FUENTE!W226,""))</f>
        <v/>
      </c>
      <c r="K233" s="3" t="str">
        <f>IF($A233&gt;10000,FUENTE!X226,IF($B233="SUMA",FUENTE!Y226,""))</f>
        <v/>
      </c>
    </row>
    <row r="234" spans="1:11" x14ac:dyDescent="0.25">
      <c r="A234" s="2">
        <f>IF(FUENTE!F227&gt;0,FUENTE!F227,0)</f>
        <v>0</v>
      </c>
      <c r="B234" s="2" t="str">
        <f>IF(AND(A234=0,A233&gt;10000),"SUMA",IF(A234&gt;10000,FUENTE!$G227,IF(AND(A232&gt;10000,A232&lt;20000,A233=0),"HORTALIZAS",IF(AND(A232&gt;20000,A232&lt;30000,A233=0),"PAPAS",""))))</f>
        <v/>
      </c>
      <c r="C234" s="3" t="str">
        <f>IF($A234&gt;10000,FUENTE!H227,IF($B234="SUMA",FUENTE!I227,""))</f>
        <v/>
      </c>
      <c r="D234" s="3" t="str">
        <f>IF($A234&gt;10000,FUENTE!J227,IF($B234="SUMA",FUENTE!K227,""))</f>
        <v/>
      </c>
      <c r="E234" s="3" t="str">
        <f>IF($A234&gt;10000,FUENTE!L227,IF($B234="SUMA",FUENTE!M227,""))</f>
        <v/>
      </c>
      <c r="F234" s="3" t="str">
        <f>IF($A234&gt;10000,FUENTE!N227,IF($B234="SUMA",FUENTE!O227,""))</f>
        <v/>
      </c>
      <c r="G234" s="3" t="str">
        <f>IF($A234&gt;10000,FUENTE!P227,IF($B234="SUMA",FUENTE!Q227,""))</f>
        <v/>
      </c>
      <c r="H234" s="3" t="str">
        <f>IF($A234&gt;10000,FUENTE!R227,IF($B234="SUMA",FUENTE!S227,""))</f>
        <v/>
      </c>
      <c r="I234" s="3" t="str">
        <f>IF($A234&gt;10000,FUENTE!T227,IF($B234="SUMA",FUENTE!U227,""))</f>
        <v/>
      </c>
      <c r="J234" s="3" t="str">
        <f>IF($A234&gt;10000,FUENTE!V227,IF($B234="SUMA",FUENTE!W227,""))</f>
        <v/>
      </c>
      <c r="K234" s="3" t="str">
        <f>IF($A234&gt;10000,FUENTE!X227,IF($B234="SUMA",FUENTE!Y227,""))</f>
        <v/>
      </c>
    </row>
    <row r="235" spans="1:11" x14ac:dyDescent="0.25">
      <c r="A235" s="2">
        <f>IF(FUENTE!F228&gt;0,FUENTE!F228,0)</f>
        <v>0</v>
      </c>
      <c r="B235" s="2" t="str">
        <f>IF(AND(A235=0,A234&gt;10000),"SUMA",IF(A235&gt;10000,FUENTE!$G228,IF(AND(A233&gt;10000,A233&lt;20000,A234=0),"HORTALIZAS",IF(AND(A233&gt;20000,A233&lt;30000,A234=0),"PAPAS",""))))</f>
        <v/>
      </c>
      <c r="C235" s="3" t="str">
        <f>IF($A235&gt;10000,FUENTE!H228,IF($B235="SUMA",FUENTE!I228,""))</f>
        <v/>
      </c>
      <c r="D235" s="3" t="str">
        <f>IF($A235&gt;10000,FUENTE!J228,IF($B235="SUMA",FUENTE!K228,""))</f>
        <v/>
      </c>
      <c r="E235" s="3" t="str">
        <f>IF($A235&gt;10000,FUENTE!L228,IF($B235="SUMA",FUENTE!M228,""))</f>
        <v/>
      </c>
      <c r="F235" s="3" t="str">
        <f>IF($A235&gt;10000,FUENTE!N228,IF($B235="SUMA",FUENTE!O228,""))</f>
        <v/>
      </c>
      <c r="G235" s="3" t="str">
        <f>IF($A235&gt;10000,FUENTE!P228,IF($B235="SUMA",FUENTE!Q228,""))</f>
        <v/>
      </c>
      <c r="H235" s="3" t="str">
        <f>IF($A235&gt;10000,FUENTE!R228,IF($B235="SUMA",FUENTE!S228,""))</f>
        <v/>
      </c>
      <c r="I235" s="3" t="str">
        <f>IF($A235&gt;10000,FUENTE!T228,IF($B235="SUMA",FUENTE!U228,""))</f>
        <v/>
      </c>
      <c r="J235" s="3" t="str">
        <f>IF($A235&gt;10000,FUENTE!V228,IF($B235="SUMA",FUENTE!W228,""))</f>
        <v/>
      </c>
      <c r="K235" s="3" t="str">
        <f>IF($A235&gt;10000,FUENTE!X228,IF($B235="SUMA",FUENTE!Y228,""))</f>
        <v/>
      </c>
    </row>
    <row r="236" spans="1:11" x14ac:dyDescent="0.25">
      <c r="A236" s="2">
        <f>IF(FUENTE!F229&gt;0,FUENTE!F229,0)</f>
        <v>0</v>
      </c>
      <c r="B236" s="2" t="str">
        <f>IF(AND(A236=0,A235&gt;10000),"SUMA",IF(A236&gt;10000,FUENTE!$G229,IF(AND(A234&gt;10000,A234&lt;20000,A235=0),"HORTALIZAS",IF(AND(A234&gt;20000,A234&lt;30000,A235=0),"PAPAS",""))))</f>
        <v/>
      </c>
      <c r="C236" s="3" t="str">
        <f>IF($A236&gt;10000,FUENTE!H229,IF($B236="SUMA",FUENTE!I229,""))</f>
        <v/>
      </c>
      <c r="D236" s="3" t="str">
        <f>IF($A236&gt;10000,FUENTE!J229,IF($B236="SUMA",FUENTE!K229,""))</f>
        <v/>
      </c>
      <c r="E236" s="3" t="str">
        <f>IF($A236&gt;10000,FUENTE!L229,IF($B236="SUMA",FUENTE!M229,""))</f>
        <v/>
      </c>
      <c r="F236" s="3" t="str">
        <f>IF($A236&gt;10000,FUENTE!N229,IF($B236="SUMA",FUENTE!O229,""))</f>
        <v/>
      </c>
      <c r="G236" s="3" t="str">
        <f>IF($A236&gt;10000,FUENTE!P229,IF($B236="SUMA",FUENTE!Q229,""))</f>
        <v/>
      </c>
      <c r="H236" s="3" t="str">
        <f>IF($A236&gt;10000,FUENTE!R229,IF($B236="SUMA",FUENTE!S229,""))</f>
        <v/>
      </c>
      <c r="I236" s="3" t="str">
        <f>IF($A236&gt;10000,FUENTE!T229,IF($B236="SUMA",FUENTE!U229,""))</f>
        <v/>
      </c>
      <c r="J236" s="3" t="str">
        <f>IF($A236&gt;10000,FUENTE!V229,IF($B236="SUMA",FUENTE!W229,""))</f>
        <v/>
      </c>
      <c r="K236" s="3" t="str">
        <f>IF($A236&gt;10000,FUENTE!X229,IF($B236="SUMA",FUENTE!Y229,""))</f>
        <v/>
      </c>
    </row>
    <row r="237" spans="1:11" x14ac:dyDescent="0.25">
      <c r="A237" s="2">
        <f>IF(FUENTE!F230&gt;0,FUENTE!F230,0)</f>
        <v>0</v>
      </c>
      <c r="B237" s="2" t="str">
        <f>IF(AND(A237=0,A236&gt;10000),"SUMA",IF(A237&gt;10000,FUENTE!$G230,IF(AND(A235&gt;10000,A235&lt;20000,A236=0),"HORTALIZAS",IF(AND(A235&gt;20000,A235&lt;30000,A236=0),"PAPAS",""))))</f>
        <v/>
      </c>
      <c r="C237" s="3" t="str">
        <f>IF($A237&gt;10000,FUENTE!H230,IF($B237="SUMA",FUENTE!I230,""))</f>
        <v/>
      </c>
      <c r="D237" s="3" t="str">
        <f>IF($A237&gt;10000,FUENTE!J230,IF($B237="SUMA",FUENTE!K230,""))</f>
        <v/>
      </c>
      <c r="E237" s="3" t="str">
        <f>IF($A237&gt;10000,FUENTE!L230,IF($B237="SUMA",FUENTE!M230,""))</f>
        <v/>
      </c>
      <c r="F237" s="3" t="str">
        <f>IF($A237&gt;10000,FUENTE!N230,IF($B237="SUMA",FUENTE!O230,""))</f>
        <v/>
      </c>
      <c r="G237" s="3" t="str">
        <f>IF($A237&gt;10000,FUENTE!P230,IF($B237="SUMA",FUENTE!Q230,""))</f>
        <v/>
      </c>
      <c r="H237" s="3" t="str">
        <f>IF($A237&gt;10000,FUENTE!R230,IF($B237="SUMA",FUENTE!S230,""))</f>
        <v/>
      </c>
      <c r="I237" s="3" t="str">
        <f>IF($A237&gt;10000,FUENTE!T230,IF($B237="SUMA",FUENTE!U230,""))</f>
        <v/>
      </c>
      <c r="J237" s="3" t="str">
        <f>IF($A237&gt;10000,FUENTE!V230,IF($B237="SUMA",FUENTE!W230,""))</f>
        <v/>
      </c>
      <c r="K237" s="3" t="str">
        <f>IF($A237&gt;10000,FUENTE!X230,IF($B237="SUMA",FUENTE!Y230,""))</f>
        <v/>
      </c>
    </row>
    <row r="238" spans="1:11" x14ac:dyDescent="0.25">
      <c r="A238" s="2">
        <f>IF(FUENTE!F231&gt;0,FUENTE!F231,0)</f>
        <v>0</v>
      </c>
      <c r="B238" s="2" t="str">
        <f>IF(AND(A238=0,A237&gt;10000),"SUMA",IF(A238&gt;10000,FUENTE!$G231,IF(AND(A236&gt;10000,A236&lt;20000,A237=0),"HORTALIZAS",IF(AND(A236&gt;20000,A236&lt;30000,A237=0),"PAPAS",""))))</f>
        <v/>
      </c>
      <c r="C238" s="3" t="str">
        <f>IF($A238&gt;10000,FUENTE!H231,IF($B238="SUMA",FUENTE!I231,""))</f>
        <v/>
      </c>
      <c r="D238" s="3" t="str">
        <f>IF($A238&gt;10000,FUENTE!J231,IF($B238="SUMA",FUENTE!K231,""))</f>
        <v/>
      </c>
      <c r="E238" s="3" t="str">
        <f>IF($A238&gt;10000,FUENTE!L231,IF($B238="SUMA",FUENTE!M231,""))</f>
        <v/>
      </c>
      <c r="F238" s="3" t="str">
        <f>IF($A238&gt;10000,FUENTE!N231,IF($B238="SUMA",FUENTE!O231,""))</f>
        <v/>
      </c>
      <c r="G238" s="3" t="str">
        <f>IF($A238&gt;10000,FUENTE!P231,IF($B238="SUMA",FUENTE!Q231,""))</f>
        <v/>
      </c>
      <c r="H238" s="3" t="str">
        <f>IF($A238&gt;10000,FUENTE!R231,IF($B238="SUMA",FUENTE!S231,""))</f>
        <v/>
      </c>
      <c r="I238" s="3" t="str">
        <f>IF($A238&gt;10000,FUENTE!T231,IF($B238="SUMA",FUENTE!U231,""))</f>
        <v/>
      </c>
      <c r="J238" s="3" t="str">
        <f>IF($A238&gt;10000,FUENTE!V231,IF($B238="SUMA",FUENTE!W231,""))</f>
        <v/>
      </c>
      <c r="K238" s="3" t="str">
        <f>IF($A238&gt;10000,FUENTE!X231,IF($B238="SUMA",FUENTE!Y231,""))</f>
        <v/>
      </c>
    </row>
    <row r="239" spans="1:11" x14ac:dyDescent="0.25">
      <c r="A239" s="2">
        <f>IF(FUENTE!F232&gt;0,FUENTE!F232,0)</f>
        <v>0</v>
      </c>
      <c r="B239" s="2" t="str">
        <f>IF(AND(A239=0,A238&gt;10000),"SUMA",IF(A239&gt;10000,FUENTE!$G232,IF(AND(A237&gt;10000,A237&lt;20000,A238=0),"HORTALIZAS",IF(AND(A237&gt;20000,A237&lt;30000,A238=0),"PAPAS",""))))</f>
        <v/>
      </c>
      <c r="C239" s="3" t="str">
        <f>IF($A239&gt;10000,FUENTE!H232,IF($B239="SUMA",FUENTE!I232,""))</f>
        <v/>
      </c>
      <c r="D239" s="3" t="str">
        <f>IF($A239&gt;10000,FUENTE!J232,IF($B239="SUMA",FUENTE!K232,""))</f>
        <v/>
      </c>
      <c r="E239" s="3" t="str">
        <f>IF($A239&gt;10000,FUENTE!L232,IF($B239="SUMA",FUENTE!M232,""))</f>
        <v/>
      </c>
      <c r="F239" s="3" t="str">
        <f>IF($A239&gt;10000,FUENTE!N232,IF($B239="SUMA",FUENTE!O232,""))</f>
        <v/>
      </c>
      <c r="G239" s="3" t="str">
        <f>IF($A239&gt;10000,FUENTE!P232,IF($B239="SUMA",FUENTE!Q232,""))</f>
        <v/>
      </c>
      <c r="H239" s="3" t="str">
        <f>IF($A239&gt;10000,FUENTE!R232,IF($B239="SUMA",FUENTE!S232,""))</f>
        <v/>
      </c>
      <c r="I239" s="3" t="str">
        <f>IF($A239&gt;10000,FUENTE!T232,IF($B239="SUMA",FUENTE!U232,""))</f>
        <v/>
      </c>
      <c r="J239" s="3" t="str">
        <f>IF($A239&gt;10000,FUENTE!V232,IF($B239="SUMA",FUENTE!W232,""))</f>
        <v/>
      </c>
      <c r="K239" s="3" t="str">
        <f>IF($A239&gt;10000,FUENTE!X232,IF($B239="SUMA",FUENTE!Y232,""))</f>
        <v/>
      </c>
    </row>
    <row r="240" spans="1:11" x14ac:dyDescent="0.25">
      <c r="A240" s="2">
        <f>IF(FUENTE!F233&gt;0,FUENTE!F233,0)</f>
        <v>0</v>
      </c>
      <c r="B240" s="2" t="str">
        <f>IF(AND(A240=0,A239&gt;10000),"SUMA",IF(A240&gt;10000,FUENTE!$G233,IF(AND(A238&gt;10000,A238&lt;20000,A239=0),"HORTALIZAS",IF(AND(A238&gt;20000,A238&lt;30000,A239=0),"PAPAS",""))))</f>
        <v/>
      </c>
      <c r="C240" s="3" t="str">
        <f>IF($A240&gt;10000,FUENTE!H233,IF($B240="SUMA",FUENTE!I233,""))</f>
        <v/>
      </c>
      <c r="D240" s="3" t="str">
        <f>IF($A240&gt;10000,FUENTE!J233,IF($B240="SUMA",FUENTE!K233,""))</f>
        <v/>
      </c>
      <c r="E240" s="3" t="str">
        <f>IF($A240&gt;10000,FUENTE!L233,IF($B240="SUMA",FUENTE!M233,""))</f>
        <v/>
      </c>
      <c r="F240" s="3" t="str">
        <f>IF($A240&gt;10000,FUENTE!N233,IF($B240="SUMA",FUENTE!O233,""))</f>
        <v/>
      </c>
      <c r="G240" s="3" t="str">
        <f>IF($A240&gt;10000,FUENTE!P233,IF($B240="SUMA",FUENTE!Q233,""))</f>
        <v/>
      </c>
      <c r="H240" s="3" t="str">
        <f>IF($A240&gt;10000,FUENTE!R233,IF($B240="SUMA",FUENTE!S233,""))</f>
        <v/>
      </c>
      <c r="I240" s="3" t="str">
        <f>IF($A240&gt;10000,FUENTE!T233,IF($B240="SUMA",FUENTE!U233,""))</f>
        <v/>
      </c>
      <c r="J240" s="3" t="str">
        <f>IF($A240&gt;10000,FUENTE!V233,IF($B240="SUMA",FUENTE!W233,""))</f>
        <v/>
      </c>
      <c r="K240" s="3" t="str">
        <f>IF($A240&gt;10000,FUENTE!X233,IF($B240="SUMA",FUENTE!Y233,""))</f>
        <v/>
      </c>
    </row>
    <row r="241" spans="1:11" x14ac:dyDescent="0.25">
      <c r="A241" s="2">
        <f>IF(FUENTE!F234&gt;0,FUENTE!F234,0)</f>
        <v>0</v>
      </c>
      <c r="B241" s="2" t="str">
        <f>IF(AND(A241=0,A240&gt;10000),"SUMA",IF(A241&gt;10000,FUENTE!$G234,IF(AND(A239&gt;10000,A239&lt;20000,A240=0),"HORTALIZAS",IF(AND(A239&gt;20000,A239&lt;30000,A240=0),"PAPAS",""))))</f>
        <v/>
      </c>
      <c r="C241" s="3" t="str">
        <f>IF($A241&gt;10000,FUENTE!H234,IF($B241="SUMA",FUENTE!I234,""))</f>
        <v/>
      </c>
      <c r="D241" s="3" t="str">
        <f>IF($A241&gt;10000,FUENTE!J234,IF($B241="SUMA",FUENTE!K234,""))</f>
        <v/>
      </c>
      <c r="E241" s="3" t="str">
        <f>IF($A241&gt;10000,FUENTE!L234,IF($B241="SUMA",FUENTE!M234,""))</f>
        <v/>
      </c>
      <c r="F241" s="3" t="str">
        <f>IF($A241&gt;10000,FUENTE!N234,IF($B241="SUMA",FUENTE!O234,""))</f>
        <v/>
      </c>
      <c r="G241" s="3" t="str">
        <f>IF($A241&gt;10000,FUENTE!P234,IF($B241="SUMA",FUENTE!Q234,""))</f>
        <v/>
      </c>
      <c r="H241" s="3" t="str">
        <f>IF($A241&gt;10000,FUENTE!R234,IF($B241="SUMA",FUENTE!S234,""))</f>
        <v/>
      </c>
      <c r="I241" s="3" t="str">
        <f>IF($A241&gt;10000,FUENTE!T234,IF($B241="SUMA",FUENTE!U234,""))</f>
        <v/>
      </c>
      <c r="J241" s="3" t="str">
        <f>IF($A241&gt;10000,FUENTE!V234,IF($B241="SUMA",FUENTE!W234,""))</f>
        <v/>
      </c>
      <c r="K241" s="3" t="str">
        <f>IF($A241&gt;10000,FUENTE!X234,IF($B241="SUMA",FUENTE!Y234,""))</f>
        <v/>
      </c>
    </row>
    <row r="242" spans="1:11" x14ac:dyDescent="0.25">
      <c r="A242" s="2">
        <f>IF(FUENTE!F235&gt;0,FUENTE!F235,0)</f>
        <v>0</v>
      </c>
      <c r="B242" s="2" t="str">
        <f>IF(AND(A242=0,A241&gt;10000),"SUMA",IF(A242&gt;10000,FUENTE!$G235,IF(AND(A240&gt;10000,A240&lt;20000,A241=0),"HORTALIZAS",IF(AND(A240&gt;20000,A240&lt;30000,A241=0),"PAPAS",""))))</f>
        <v/>
      </c>
      <c r="C242" s="3" t="str">
        <f>IF($A242&gt;10000,FUENTE!H235,IF($B242="SUMA",FUENTE!I235,""))</f>
        <v/>
      </c>
      <c r="D242" s="3" t="str">
        <f>IF($A242&gt;10000,FUENTE!J235,IF($B242="SUMA",FUENTE!K235,""))</f>
        <v/>
      </c>
      <c r="E242" s="3" t="str">
        <f>IF($A242&gt;10000,FUENTE!L235,IF($B242="SUMA",FUENTE!M235,""))</f>
        <v/>
      </c>
      <c r="F242" s="3" t="str">
        <f>IF($A242&gt;10000,FUENTE!N235,IF($B242="SUMA",FUENTE!O235,""))</f>
        <v/>
      </c>
      <c r="G242" s="3" t="str">
        <f>IF($A242&gt;10000,FUENTE!P235,IF($B242="SUMA",FUENTE!Q235,""))</f>
        <v/>
      </c>
      <c r="H242" s="3" t="str">
        <f>IF($A242&gt;10000,FUENTE!R235,IF($B242="SUMA",FUENTE!S235,""))</f>
        <v/>
      </c>
      <c r="I242" s="3" t="str">
        <f>IF($A242&gt;10000,FUENTE!T235,IF($B242="SUMA",FUENTE!U235,""))</f>
        <v/>
      </c>
      <c r="J242" s="3" t="str">
        <f>IF($A242&gt;10000,FUENTE!V235,IF($B242="SUMA",FUENTE!W235,""))</f>
        <v/>
      </c>
      <c r="K242" s="3" t="str">
        <f>IF($A242&gt;10000,FUENTE!X235,IF($B242="SUMA",FUENTE!Y235,""))</f>
        <v/>
      </c>
    </row>
    <row r="243" spans="1:11" x14ac:dyDescent="0.25">
      <c r="A243" s="2">
        <f>IF(FUENTE!F236&gt;0,FUENTE!F236,0)</f>
        <v>0</v>
      </c>
      <c r="B243" s="2" t="str">
        <f>IF(AND(A243=0,A242&gt;10000),"SUMA",IF(A243&gt;10000,FUENTE!$G236,IF(AND(A241&gt;10000,A241&lt;20000,A242=0),"HORTALIZAS",IF(AND(A241&gt;20000,A241&lt;30000,A242=0),"PAPAS",""))))</f>
        <v/>
      </c>
      <c r="C243" s="3" t="str">
        <f>IF($A243&gt;10000,FUENTE!H236,IF($B243="SUMA",FUENTE!I236,""))</f>
        <v/>
      </c>
      <c r="D243" s="3" t="str">
        <f>IF($A243&gt;10000,FUENTE!J236,IF($B243="SUMA",FUENTE!K236,""))</f>
        <v/>
      </c>
      <c r="E243" s="3" t="str">
        <f>IF($A243&gt;10000,FUENTE!L236,IF($B243="SUMA",FUENTE!M236,""))</f>
        <v/>
      </c>
      <c r="F243" s="3" t="str">
        <f>IF($A243&gt;10000,FUENTE!N236,IF($B243="SUMA",FUENTE!O236,""))</f>
        <v/>
      </c>
      <c r="G243" s="3" t="str">
        <f>IF($A243&gt;10000,FUENTE!P236,IF($B243="SUMA",FUENTE!Q236,""))</f>
        <v/>
      </c>
      <c r="H243" s="3" t="str">
        <f>IF($A243&gt;10000,FUENTE!R236,IF($B243="SUMA",FUENTE!S236,""))</f>
        <v/>
      </c>
      <c r="I243" s="3" t="str">
        <f>IF($A243&gt;10000,FUENTE!T236,IF($B243="SUMA",FUENTE!U236,""))</f>
        <v/>
      </c>
      <c r="J243" s="3" t="str">
        <f>IF($A243&gt;10000,FUENTE!V236,IF($B243="SUMA",FUENTE!W236,""))</f>
        <v/>
      </c>
      <c r="K243" s="3" t="str">
        <f>IF($A243&gt;10000,FUENTE!X236,IF($B243="SUMA",FUENTE!Y236,""))</f>
        <v/>
      </c>
    </row>
    <row r="244" spans="1:11" x14ac:dyDescent="0.25">
      <c r="A244" s="2">
        <f>IF(FUENTE!F237&gt;0,FUENTE!F237,0)</f>
        <v>0</v>
      </c>
      <c r="B244" s="2" t="str">
        <f>IF(AND(A244=0,A243&gt;10000),"SUMA",IF(A244&gt;10000,FUENTE!$G237,IF(AND(A242&gt;10000,A242&lt;20000,A243=0),"HORTALIZAS",IF(AND(A242&gt;20000,A242&lt;30000,A243=0),"PAPAS",""))))</f>
        <v/>
      </c>
      <c r="C244" s="3" t="str">
        <f>IF($A244&gt;10000,FUENTE!H237,IF($B244="SUMA",FUENTE!I237,""))</f>
        <v/>
      </c>
      <c r="D244" s="3" t="str">
        <f>IF($A244&gt;10000,FUENTE!J237,IF($B244="SUMA",FUENTE!K237,""))</f>
        <v/>
      </c>
      <c r="E244" s="3" t="str">
        <f>IF($A244&gt;10000,FUENTE!L237,IF($B244="SUMA",FUENTE!M237,""))</f>
        <v/>
      </c>
      <c r="F244" s="3" t="str">
        <f>IF($A244&gt;10000,FUENTE!N237,IF($B244="SUMA",FUENTE!O237,""))</f>
        <v/>
      </c>
      <c r="G244" s="3" t="str">
        <f>IF($A244&gt;10000,FUENTE!P237,IF($B244="SUMA",FUENTE!Q237,""))</f>
        <v/>
      </c>
      <c r="H244" s="3" t="str">
        <f>IF($A244&gt;10000,FUENTE!R237,IF($B244="SUMA",FUENTE!S237,""))</f>
        <v/>
      </c>
      <c r="I244" s="3" t="str">
        <f>IF($A244&gt;10000,FUENTE!T237,IF($B244="SUMA",FUENTE!U237,""))</f>
        <v/>
      </c>
      <c r="J244" s="3" t="str">
        <f>IF($A244&gt;10000,FUENTE!V237,IF($B244="SUMA",FUENTE!W237,""))</f>
        <v/>
      </c>
      <c r="K244" s="3" t="str">
        <f>IF($A244&gt;10000,FUENTE!X237,IF($B244="SUMA",FUENTE!Y237,""))</f>
        <v/>
      </c>
    </row>
    <row r="245" spans="1:11" x14ac:dyDescent="0.25">
      <c r="A245" s="2">
        <f>IF(FUENTE!F238&gt;0,FUENTE!F238,0)</f>
        <v>0</v>
      </c>
      <c r="B245" s="2" t="str">
        <f>IF(AND(A245=0,A244&gt;10000),"SUMA",IF(A245&gt;10000,FUENTE!$G238,IF(AND(A243&gt;10000,A243&lt;20000,A244=0),"HORTALIZAS",IF(AND(A243&gt;20000,A243&lt;30000,A244=0),"PAPAS",""))))</f>
        <v/>
      </c>
      <c r="C245" s="3" t="str">
        <f>IF($A245&gt;10000,FUENTE!H238,IF($B245="SUMA",FUENTE!I238,""))</f>
        <v/>
      </c>
      <c r="D245" s="3" t="str">
        <f>IF($A245&gt;10000,FUENTE!J238,IF($B245="SUMA",FUENTE!K238,""))</f>
        <v/>
      </c>
      <c r="E245" s="3" t="str">
        <f>IF($A245&gt;10000,FUENTE!L238,IF($B245="SUMA",FUENTE!M238,""))</f>
        <v/>
      </c>
      <c r="F245" s="3" t="str">
        <f>IF($A245&gt;10000,FUENTE!N238,IF($B245="SUMA",FUENTE!O238,""))</f>
        <v/>
      </c>
      <c r="G245" s="3" t="str">
        <f>IF($A245&gt;10000,FUENTE!P238,IF($B245="SUMA",FUENTE!Q238,""))</f>
        <v/>
      </c>
      <c r="H245" s="3" t="str">
        <f>IF($A245&gt;10000,FUENTE!R238,IF($B245="SUMA",FUENTE!S238,""))</f>
        <v/>
      </c>
      <c r="I245" s="3" t="str">
        <f>IF($A245&gt;10000,FUENTE!T238,IF($B245="SUMA",FUENTE!U238,""))</f>
        <v/>
      </c>
      <c r="J245" s="3" t="str">
        <f>IF($A245&gt;10000,FUENTE!V238,IF($B245="SUMA",FUENTE!W238,""))</f>
        <v/>
      </c>
      <c r="K245" s="3" t="str">
        <f>IF($A245&gt;10000,FUENTE!X238,IF($B245="SUMA",FUENTE!Y238,""))</f>
        <v/>
      </c>
    </row>
    <row r="246" spans="1:11" x14ac:dyDescent="0.25">
      <c r="A246" s="2">
        <f>IF(FUENTE!F239&gt;0,FUENTE!F239,0)</f>
        <v>0</v>
      </c>
      <c r="B246" s="2" t="str">
        <f>IF(AND(A246=0,A245&gt;10000),"SUMA",IF(A246&gt;10000,FUENTE!$G239,IF(AND(A244&gt;10000,A244&lt;20000,A245=0),"HORTALIZAS",IF(AND(A244&gt;20000,A244&lt;30000,A245=0),"PAPAS",""))))</f>
        <v/>
      </c>
      <c r="C246" s="3" t="str">
        <f>IF($A246&gt;10000,FUENTE!H239,IF($B246="SUMA",FUENTE!I239,""))</f>
        <v/>
      </c>
      <c r="D246" s="3" t="str">
        <f>IF($A246&gt;10000,FUENTE!J239,IF($B246="SUMA",FUENTE!K239,""))</f>
        <v/>
      </c>
      <c r="E246" s="3" t="str">
        <f>IF($A246&gt;10000,FUENTE!L239,IF($B246="SUMA",FUENTE!M239,""))</f>
        <v/>
      </c>
      <c r="F246" s="3" t="str">
        <f>IF($A246&gt;10000,FUENTE!N239,IF($B246="SUMA",FUENTE!O239,""))</f>
        <v/>
      </c>
      <c r="G246" s="3" t="str">
        <f>IF($A246&gt;10000,FUENTE!P239,IF($B246="SUMA",FUENTE!Q239,""))</f>
        <v/>
      </c>
      <c r="H246" s="3" t="str">
        <f>IF($A246&gt;10000,FUENTE!R239,IF($B246="SUMA",FUENTE!S239,""))</f>
        <v/>
      </c>
      <c r="I246" s="3" t="str">
        <f>IF($A246&gt;10000,FUENTE!T239,IF($B246="SUMA",FUENTE!U239,""))</f>
        <v/>
      </c>
      <c r="J246" s="3" t="str">
        <f>IF($A246&gt;10000,FUENTE!V239,IF($B246="SUMA",FUENTE!W239,""))</f>
        <v/>
      </c>
      <c r="K246" s="3" t="str">
        <f>IF($A246&gt;10000,FUENTE!X239,IF($B246="SUMA",FUENTE!Y239,""))</f>
        <v/>
      </c>
    </row>
    <row r="247" spans="1:11" x14ac:dyDescent="0.25">
      <c r="A247" s="2">
        <f>IF(FUENTE!F240&gt;0,FUENTE!F240,0)</f>
        <v>0</v>
      </c>
      <c r="B247" s="2" t="str">
        <f>IF(AND(A247=0,A246&gt;10000),"SUMA",IF(A247&gt;10000,FUENTE!$G240,IF(AND(A245&gt;10000,A245&lt;20000,A246=0),"HORTALIZAS",IF(AND(A245&gt;20000,A245&lt;30000,A246=0),"PAPAS",""))))</f>
        <v/>
      </c>
      <c r="C247" s="3" t="str">
        <f>IF($A247&gt;10000,FUENTE!H240,IF($B247="SUMA",FUENTE!I240,""))</f>
        <v/>
      </c>
      <c r="D247" s="3" t="str">
        <f>IF($A247&gt;10000,FUENTE!J240,IF($B247="SUMA",FUENTE!K240,""))</f>
        <v/>
      </c>
      <c r="E247" s="3" t="str">
        <f>IF($A247&gt;10000,FUENTE!L240,IF($B247="SUMA",FUENTE!M240,""))</f>
        <v/>
      </c>
      <c r="F247" s="3" t="str">
        <f>IF($A247&gt;10000,FUENTE!N240,IF($B247="SUMA",FUENTE!O240,""))</f>
        <v/>
      </c>
      <c r="G247" s="3" t="str">
        <f>IF($A247&gt;10000,FUENTE!P240,IF($B247="SUMA",FUENTE!Q240,""))</f>
        <v/>
      </c>
      <c r="H247" s="3" t="str">
        <f>IF($A247&gt;10000,FUENTE!R240,IF($B247="SUMA",FUENTE!S240,""))</f>
        <v/>
      </c>
      <c r="I247" s="3" t="str">
        <f>IF($A247&gt;10000,FUENTE!T240,IF($B247="SUMA",FUENTE!U240,""))</f>
        <v/>
      </c>
      <c r="J247" s="3" t="str">
        <f>IF($A247&gt;10000,FUENTE!V240,IF($B247="SUMA",FUENTE!W240,""))</f>
        <v/>
      </c>
      <c r="K247" s="3" t="str">
        <f>IF($A247&gt;10000,FUENTE!X240,IF($B247="SUMA",FUENTE!Y240,""))</f>
        <v/>
      </c>
    </row>
    <row r="248" spans="1:11" x14ac:dyDescent="0.25">
      <c r="A248" s="2">
        <f>IF(FUENTE!F241&gt;0,FUENTE!F241,0)</f>
        <v>0</v>
      </c>
      <c r="B248" s="2" t="str">
        <f>IF(AND(A248=0,A247&gt;10000),"SUMA",IF(A248&gt;10000,FUENTE!$G241,IF(AND(A246&gt;10000,A246&lt;20000,A247=0),"HORTALIZAS",IF(AND(A246&gt;20000,A246&lt;30000,A247=0),"PAPAS",""))))</f>
        <v/>
      </c>
      <c r="C248" s="3" t="str">
        <f>IF($A248&gt;10000,FUENTE!H241,IF($B248="SUMA",FUENTE!I241,""))</f>
        <v/>
      </c>
      <c r="D248" s="3" t="str">
        <f>IF($A248&gt;10000,FUENTE!J241,IF($B248="SUMA",FUENTE!K241,""))</f>
        <v/>
      </c>
      <c r="E248" s="3" t="str">
        <f>IF($A248&gt;10000,FUENTE!L241,IF($B248="SUMA",FUENTE!M241,""))</f>
        <v/>
      </c>
      <c r="F248" s="3" t="str">
        <f>IF($A248&gt;10000,FUENTE!N241,IF($B248="SUMA",FUENTE!O241,""))</f>
        <v/>
      </c>
      <c r="G248" s="3" t="str">
        <f>IF($A248&gt;10000,FUENTE!P241,IF($B248="SUMA",FUENTE!Q241,""))</f>
        <v/>
      </c>
      <c r="H248" s="3" t="str">
        <f>IF($A248&gt;10000,FUENTE!R241,IF($B248="SUMA",FUENTE!S241,""))</f>
        <v/>
      </c>
      <c r="I248" s="3" t="str">
        <f>IF($A248&gt;10000,FUENTE!T241,IF($B248="SUMA",FUENTE!U241,""))</f>
        <v/>
      </c>
      <c r="J248" s="3" t="str">
        <f>IF($A248&gt;10000,FUENTE!V241,IF($B248="SUMA",FUENTE!W241,""))</f>
        <v/>
      </c>
      <c r="K248" s="3" t="str">
        <f>IF($A248&gt;10000,FUENTE!X241,IF($B248="SUMA",FUENTE!Y241,""))</f>
        <v/>
      </c>
    </row>
    <row r="249" spans="1:11" x14ac:dyDescent="0.25">
      <c r="A249" s="2">
        <f>IF(FUENTE!F242&gt;0,FUENTE!F242,0)</f>
        <v>0</v>
      </c>
      <c r="B249" s="2" t="str">
        <f>IF(AND(A249=0,A248&gt;10000),"SUMA",IF(A249&gt;10000,FUENTE!$G242,IF(AND(A247&gt;10000,A247&lt;20000,A248=0),"HORTALIZAS",IF(AND(A247&gt;20000,A247&lt;30000,A248=0),"PAPAS",""))))</f>
        <v/>
      </c>
      <c r="C249" s="3" t="str">
        <f>IF($A249&gt;10000,FUENTE!H242,IF($B249="SUMA",FUENTE!I242,""))</f>
        <v/>
      </c>
      <c r="D249" s="3" t="str">
        <f>IF($A249&gt;10000,FUENTE!J242,IF($B249="SUMA",FUENTE!K242,""))</f>
        <v/>
      </c>
      <c r="E249" s="3" t="str">
        <f>IF($A249&gt;10000,FUENTE!L242,IF($B249="SUMA",FUENTE!M242,""))</f>
        <v/>
      </c>
      <c r="F249" s="3" t="str">
        <f>IF($A249&gt;10000,FUENTE!N242,IF($B249="SUMA",FUENTE!O242,""))</f>
        <v/>
      </c>
      <c r="G249" s="3" t="str">
        <f>IF($A249&gt;10000,FUENTE!P242,IF($B249="SUMA",FUENTE!Q242,""))</f>
        <v/>
      </c>
      <c r="H249" s="3" t="str">
        <f>IF($A249&gt;10000,FUENTE!R242,IF($B249="SUMA",FUENTE!S242,""))</f>
        <v/>
      </c>
      <c r="I249" s="3" t="str">
        <f>IF($A249&gt;10000,FUENTE!T242,IF($B249="SUMA",FUENTE!U242,""))</f>
        <v/>
      </c>
      <c r="J249" s="3" t="str">
        <f>IF($A249&gt;10000,FUENTE!V242,IF($B249="SUMA",FUENTE!W242,""))</f>
        <v/>
      </c>
      <c r="K249" s="3" t="str">
        <f>IF($A249&gt;10000,FUENTE!X242,IF($B249="SUMA",FUENTE!Y242,""))</f>
        <v/>
      </c>
    </row>
    <row r="250" spans="1:11" x14ac:dyDescent="0.25">
      <c r="A250" s="2">
        <f>IF(FUENTE!F243&gt;0,FUENTE!F243,0)</f>
        <v>0</v>
      </c>
      <c r="B250" s="2" t="str">
        <f>IF(AND(A250=0,A249&gt;10000),"SUMA",IF(A250&gt;10000,FUENTE!$G243,IF(AND(A248&gt;10000,A248&lt;20000,A249=0),"HORTALIZAS",IF(AND(A248&gt;20000,A248&lt;30000,A249=0),"PAPAS",""))))</f>
        <v/>
      </c>
      <c r="C250" s="3" t="str">
        <f>IF($A250&gt;10000,FUENTE!H243,IF($B250="SUMA",FUENTE!I243,""))</f>
        <v/>
      </c>
      <c r="D250" s="3" t="str">
        <f>IF($A250&gt;10000,FUENTE!J243,IF($B250="SUMA",FUENTE!K243,""))</f>
        <v/>
      </c>
      <c r="E250" s="3" t="str">
        <f>IF($A250&gt;10000,FUENTE!L243,IF($B250="SUMA",FUENTE!M243,""))</f>
        <v/>
      </c>
      <c r="F250" s="3" t="str">
        <f>IF($A250&gt;10000,FUENTE!N243,IF($B250="SUMA",FUENTE!O243,""))</f>
        <v/>
      </c>
      <c r="G250" s="3" t="str">
        <f>IF($A250&gt;10000,FUENTE!P243,IF($B250="SUMA",FUENTE!Q243,""))</f>
        <v/>
      </c>
      <c r="H250" s="3" t="str">
        <f>IF($A250&gt;10000,FUENTE!R243,IF($B250="SUMA",FUENTE!S243,""))</f>
        <v/>
      </c>
      <c r="I250" s="3" t="str">
        <f>IF($A250&gt;10000,FUENTE!T243,IF($B250="SUMA",FUENTE!U243,""))</f>
        <v/>
      </c>
      <c r="J250" s="3" t="str">
        <f>IF($A250&gt;10000,FUENTE!V243,IF($B250="SUMA",FUENTE!W243,""))</f>
        <v/>
      </c>
      <c r="K250" s="3" t="str">
        <f>IF($A250&gt;10000,FUENTE!X243,IF($B250="SUMA",FUENTE!Y243,""))</f>
        <v/>
      </c>
    </row>
    <row r="251" spans="1:11" x14ac:dyDescent="0.25">
      <c r="A251" s="2">
        <f>IF(FUENTE!F244&gt;0,FUENTE!F244,0)</f>
        <v>0</v>
      </c>
      <c r="B251" s="2" t="str">
        <f>IF(AND(A251=0,A250&gt;10000),"SUMA",IF(A251&gt;10000,FUENTE!$G244,IF(AND(A249&gt;10000,A249&lt;20000,A250=0),"HORTALIZAS",IF(AND(A249&gt;20000,A249&lt;30000,A250=0),"PAPAS",""))))</f>
        <v/>
      </c>
      <c r="C251" s="3" t="str">
        <f>IF($A251&gt;10000,FUENTE!H244,IF($B251="SUMA",FUENTE!I244,""))</f>
        <v/>
      </c>
      <c r="D251" s="3" t="str">
        <f>IF($A251&gt;10000,FUENTE!J244,IF($B251="SUMA",FUENTE!K244,""))</f>
        <v/>
      </c>
      <c r="E251" s="3" t="str">
        <f>IF($A251&gt;10000,FUENTE!L244,IF($B251="SUMA",FUENTE!M244,""))</f>
        <v/>
      </c>
      <c r="F251" s="3" t="str">
        <f>IF($A251&gt;10000,FUENTE!N244,IF($B251="SUMA",FUENTE!O244,""))</f>
        <v/>
      </c>
      <c r="G251" s="3" t="str">
        <f>IF($A251&gt;10000,FUENTE!P244,IF($B251="SUMA",FUENTE!Q244,""))</f>
        <v/>
      </c>
      <c r="H251" s="3" t="str">
        <f>IF($A251&gt;10000,FUENTE!R244,IF($B251="SUMA",FUENTE!S244,""))</f>
        <v/>
      </c>
      <c r="I251" s="3" t="str">
        <f>IF($A251&gt;10000,FUENTE!T244,IF($B251="SUMA",FUENTE!U244,""))</f>
        <v/>
      </c>
      <c r="J251" s="3" t="str">
        <f>IF($A251&gt;10000,FUENTE!V244,IF($B251="SUMA",FUENTE!W244,""))</f>
        <v/>
      </c>
      <c r="K251" s="3" t="str">
        <f>IF($A251&gt;10000,FUENTE!X244,IF($B251="SUMA",FUENTE!Y244,""))</f>
        <v/>
      </c>
    </row>
    <row r="252" spans="1:11" x14ac:dyDescent="0.25">
      <c r="A252" s="2">
        <f>IF(FUENTE!F245&gt;0,FUENTE!F245,0)</f>
        <v>0</v>
      </c>
      <c r="B252" s="2" t="str">
        <f>IF(AND(A252=0,A251&gt;10000),"SUMA",IF(A252&gt;10000,FUENTE!$G245,IF(AND(A250&gt;10000,A250&lt;20000,A251=0),"HORTALIZAS",IF(AND(A250&gt;20000,A250&lt;30000,A251=0),"PAPAS",""))))</f>
        <v/>
      </c>
      <c r="C252" s="3" t="str">
        <f>IF($A252&gt;10000,FUENTE!H245,IF($B252="SUMA",FUENTE!I245,""))</f>
        <v/>
      </c>
      <c r="D252" s="3" t="str">
        <f>IF($A252&gt;10000,FUENTE!J245,IF($B252="SUMA",FUENTE!K245,""))</f>
        <v/>
      </c>
      <c r="E252" s="3" t="str">
        <f>IF($A252&gt;10000,FUENTE!L245,IF($B252="SUMA",FUENTE!M245,""))</f>
        <v/>
      </c>
      <c r="F252" s="3" t="str">
        <f>IF($A252&gt;10000,FUENTE!N245,IF($B252="SUMA",FUENTE!O245,""))</f>
        <v/>
      </c>
      <c r="G252" s="3" t="str">
        <f>IF($A252&gt;10000,FUENTE!P245,IF($B252="SUMA",FUENTE!Q245,""))</f>
        <v/>
      </c>
      <c r="H252" s="3" t="str">
        <f>IF($A252&gt;10000,FUENTE!R245,IF($B252="SUMA",FUENTE!S245,""))</f>
        <v/>
      </c>
      <c r="I252" s="3" t="str">
        <f>IF($A252&gt;10000,FUENTE!T245,IF($B252="SUMA",FUENTE!U245,""))</f>
        <v/>
      </c>
      <c r="J252" s="3" t="str">
        <f>IF($A252&gt;10000,FUENTE!V245,IF($B252="SUMA",FUENTE!W245,""))</f>
        <v/>
      </c>
      <c r="K252" s="3" t="str">
        <f>IF($A252&gt;10000,FUENTE!X245,IF($B252="SUMA",FUENTE!Y245,""))</f>
        <v/>
      </c>
    </row>
    <row r="253" spans="1:11" x14ac:dyDescent="0.25">
      <c r="A253" s="2">
        <f>IF(FUENTE!F246&gt;0,FUENTE!F246,0)</f>
        <v>0</v>
      </c>
      <c r="B253" s="2" t="str">
        <f>IF(AND(A253=0,A252&gt;10000),"SUMA",IF(A253&gt;10000,FUENTE!$G246,IF(AND(A251&gt;10000,A251&lt;20000,A252=0),"HORTALIZAS",IF(AND(A251&gt;20000,A251&lt;30000,A252=0),"PAPAS",""))))</f>
        <v/>
      </c>
      <c r="C253" s="3" t="str">
        <f>IF($A253&gt;10000,FUENTE!H246,IF($B253="SUMA",FUENTE!I246,""))</f>
        <v/>
      </c>
      <c r="D253" s="3" t="str">
        <f>IF($A253&gt;10000,FUENTE!J246,IF($B253="SUMA",FUENTE!K246,""))</f>
        <v/>
      </c>
      <c r="E253" s="3" t="str">
        <f>IF($A253&gt;10000,FUENTE!L246,IF($B253="SUMA",FUENTE!M246,""))</f>
        <v/>
      </c>
      <c r="F253" s="3" t="str">
        <f>IF($A253&gt;10000,FUENTE!N246,IF($B253="SUMA",FUENTE!O246,""))</f>
        <v/>
      </c>
      <c r="G253" s="3" t="str">
        <f>IF($A253&gt;10000,FUENTE!P246,IF($B253="SUMA",FUENTE!Q246,""))</f>
        <v/>
      </c>
      <c r="H253" s="3" t="str">
        <f>IF($A253&gt;10000,FUENTE!R246,IF($B253="SUMA",FUENTE!S246,""))</f>
        <v/>
      </c>
      <c r="I253" s="3" t="str">
        <f>IF($A253&gt;10000,FUENTE!T246,IF($B253="SUMA",FUENTE!U246,""))</f>
        <v/>
      </c>
      <c r="J253" s="3" t="str">
        <f>IF($A253&gt;10000,FUENTE!V246,IF($B253="SUMA",FUENTE!W246,""))</f>
        <v/>
      </c>
      <c r="K253" s="3" t="str">
        <f>IF($A253&gt;10000,FUENTE!X246,IF($B253="SUMA",FUENTE!Y246,""))</f>
        <v/>
      </c>
    </row>
  </sheetData>
  <sheetProtection algorithmName="SHA-512" hashValue="TT4fvZUnSpuH9YZukRuhrZkZq6b/O/yFsm+MaZFpQ5Olm+fMopCT14ro+9gqbrigqaHzKZFbBxmfkSQFzDntsw==" saltValue="uAvHZCSpPzzvukJFbUIcMw==" spinCount="100000" sheet="1" objects="1" scenarios="1"/>
  <mergeCells count="5">
    <mergeCell ref="C1:K1"/>
    <mergeCell ref="C2:K2"/>
    <mergeCell ref="C5:E5"/>
    <mergeCell ref="F5:H5"/>
    <mergeCell ref="I5:K5"/>
  </mergeCells>
  <conditionalFormatting sqref="A10:A253">
    <cfRule type="expression" dxfId="4" priority="4">
      <formula>$A10=0</formula>
    </cfRule>
  </conditionalFormatting>
  <conditionalFormatting sqref="A10:K253">
    <cfRule type="expression" dxfId="3" priority="1">
      <formula>$A10&gt;0</formula>
    </cfRule>
  </conditionalFormatting>
  <conditionalFormatting sqref="B7:B9">
    <cfRule type="expression" dxfId="2" priority="5">
      <formula>$B7="FRUTAS"</formula>
    </cfRule>
  </conditionalFormatting>
  <conditionalFormatting sqref="B10:B253">
    <cfRule type="expression" dxfId="1" priority="7">
      <formula>A10=0</formula>
    </cfRule>
  </conditionalFormatting>
  <conditionalFormatting sqref="E10:N10 C10:D253 E11:K253">
    <cfRule type="expression" dxfId="0" priority="3">
      <formula>$B10="SUMA"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4"/>
  <sheetViews>
    <sheetView topLeftCell="F1" workbookViewId="0">
      <selection activeCell="M34" sqref="M34"/>
    </sheetView>
  </sheetViews>
  <sheetFormatPr baseColWidth="10" defaultRowHeight="15" outlineLevelRow="1" x14ac:dyDescent="0.25"/>
  <cols>
    <col min="1" max="3" width="105.140625" customWidth="1"/>
    <col min="4" max="4" width="16" customWidth="1"/>
    <col min="5" max="5" width="33.28515625" customWidth="1"/>
    <col min="6" max="6" width="6.5703125" customWidth="1"/>
    <col min="7" max="7" width="19.28515625" customWidth="1"/>
    <col min="8" max="25" width="12.140625" customWidth="1"/>
    <col min="257" max="259" width="105.140625" customWidth="1"/>
    <col min="260" max="260" width="16" customWidth="1"/>
    <col min="261" max="261" width="33.28515625" customWidth="1"/>
    <col min="262" max="262" width="6.5703125" customWidth="1"/>
    <col min="263" max="263" width="19.28515625" customWidth="1"/>
    <col min="264" max="281" width="12.140625" customWidth="1"/>
    <col min="513" max="515" width="105.140625" customWidth="1"/>
    <col min="516" max="516" width="16" customWidth="1"/>
    <col min="517" max="517" width="33.28515625" customWidth="1"/>
    <col min="518" max="518" width="6.5703125" customWidth="1"/>
    <col min="519" max="519" width="19.28515625" customWidth="1"/>
    <col min="520" max="537" width="12.140625" customWidth="1"/>
    <col min="769" max="771" width="105.140625" customWidth="1"/>
    <col min="772" max="772" width="16" customWidth="1"/>
    <col min="773" max="773" width="33.28515625" customWidth="1"/>
    <col min="774" max="774" width="6.5703125" customWidth="1"/>
    <col min="775" max="775" width="19.28515625" customWidth="1"/>
    <col min="776" max="793" width="12.140625" customWidth="1"/>
    <col min="1025" max="1027" width="105.140625" customWidth="1"/>
    <col min="1028" max="1028" width="16" customWidth="1"/>
    <col min="1029" max="1029" width="33.28515625" customWidth="1"/>
    <col min="1030" max="1030" width="6.5703125" customWidth="1"/>
    <col min="1031" max="1031" width="19.28515625" customWidth="1"/>
    <col min="1032" max="1049" width="12.140625" customWidth="1"/>
    <col min="1281" max="1283" width="105.140625" customWidth="1"/>
    <col min="1284" max="1284" width="16" customWidth="1"/>
    <col min="1285" max="1285" width="33.28515625" customWidth="1"/>
    <col min="1286" max="1286" width="6.5703125" customWidth="1"/>
    <col min="1287" max="1287" width="19.28515625" customWidth="1"/>
    <col min="1288" max="1305" width="12.140625" customWidth="1"/>
    <col min="1537" max="1539" width="105.140625" customWidth="1"/>
    <col min="1540" max="1540" width="16" customWidth="1"/>
    <col min="1541" max="1541" width="33.28515625" customWidth="1"/>
    <col min="1542" max="1542" width="6.5703125" customWidth="1"/>
    <col min="1543" max="1543" width="19.28515625" customWidth="1"/>
    <col min="1544" max="1561" width="12.140625" customWidth="1"/>
    <col min="1793" max="1795" width="105.140625" customWidth="1"/>
    <col min="1796" max="1796" width="16" customWidth="1"/>
    <col min="1797" max="1797" width="33.28515625" customWidth="1"/>
    <col min="1798" max="1798" width="6.5703125" customWidth="1"/>
    <col min="1799" max="1799" width="19.28515625" customWidth="1"/>
    <col min="1800" max="1817" width="12.140625" customWidth="1"/>
    <col min="2049" max="2051" width="105.140625" customWidth="1"/>
    <col min="2052" max="2052" width="16" customWidth="1"/>
    <col min="2053" max="2053" width="33.28515625" customWidth="1"/>
    <col min="2054" max="2054" width="6.5703125" customWidth="1"/>
    <col min="2055" max="2055" width="19.28515625" customWidth="1"/>
    <col min="2056" max="2073" width="12.140625" customWidth="1"/>
    <col min="2305" max="2307" width="105.140625" customWidth="1"/>
    <col min="2308" max="2308" width="16" customWidth="1"/>
    <col min="2309" max="2309" width="33.28515625" customWidth="1"/>
    <col min="2310" max="2310" width="6.5703125" customWidth="1"/>
    <col min="2311" max="2311" width="19.28515625" customWidth="1"/>
    <col min="2312" max="2329" width="12.140625" customWidth="1"/>
    <col min="2561" max="2563" width="105.140625" customWidth="1"/>
    <col min="2564" max="2564" width="16" customWidth="1"/>
    <col min="2565" max="2565" width="33.28515625" customWidth="1"/>
    <col min="2566" max="2566" width="6.5703125" customWidth="1"/>
    <col min="2567" max="2567" width="19.28515625" customWidth="1"/>
    <col min="2568" max="2585" width="12.140625" customWidth="1"/>
    <col min="2817" max="2819" width="105.140625" customWidth="1"/>
    <col min="2820" max="2820" width="16" customWidth="1"/>
    <col min="2821" max="2821" width="33.28515625" customWidth="1"/>
    <col min="2822" max="2822" width="6.5703125" customWidth="1"/>
    <col min="2823" max="2823" width="19.28515625" customWidth="1"/>
    <col min="2824" max="2841" width="12.140625" customWidth="1"/>
    <col min="3073" max="3075" width="105.140625" customWidth="1"/>
    <col min="3076" max="3076" width="16" customWidth="1"/>
    <col min="3077" max="3077" width="33.28515625" customWidth="1"/>
    <col min="3078" max="3078" width="6.5703125" customWidth="1"/>
    <col min="3079" max="3079" width="19.28515625" customWidth="1"/>
    <col min="3080" max="3097" width="12.140625" customWidth="1"/>
    <col min="3329" max="3331" width="105.140625" customWidth="1"/>
    <col min="3332" max="3332" width="16" customWidth="1"/>
    <col min="3333" max="3333" width="33.28515625" customWidth="1"/>
    <col min="3334" max="3334" width="6.5703125" customWidth="1"/>
    <col min="3335" max="3335" width="19.28515625" customWidth="1"/>
    <col min="3336" max="3353" width="12.140625" customWidth="1"/>
    <col min="3585" max="3587" width="105.140625" customWidth="1"/>
    <col min="3588" max="3588" width="16" customWidth="1"/>
    <col min="3589" max="3589" width="33.28515625" customWidth="1"/>
    <col min="3590" max="3590" width="6.5703125" customWidth="1"/>
    <col min="3591" max="3591" width="19.28515625" customWidth="1"/>
    <col min="3592" max="3609" width="12.140625" customWidth="1"/>
    <col min="3841" max="3843" width="105.140625" customWidth="1"/>
    <col min="3844" max="3844" width="16" customWidth="1"/>
    <col min="3845" max="3845" width="33.28515625" customWidth="1"/>
    <col min="3846" max="3846" width="6.5703125" customWidth="1"/>
    <col min="3847" max="3847" width="19.28515625" customWidth="1"/>
    <col min="3848" max="3865" width="12.140625" customWidth="1"/>
    <col min="4097" max="4099" width="105.140625" customWidth="1"/>
    <col min="4100" max="4100" width="16" customWidth="1"/>
    <col min="4101" max="4101" width="33.28515625" customWidth="1"/>
    <col min="4102" max="4102" width="6.5703125" customWidth="1"/>
    <col min="4103" max="4103" width="19.28515625" customWidth="1"/>
    <col min="4104" max="4121" width="12.140625" customWidth="1"/>
    <col min="4353" max="4355" width="105.140625" customWidth="1"/>
    <col min="4356" max="4356" width="16" customWidth="1"/>
    <col min="4357" max="4357" width="33.28515625" customWidth="1"/>
    <col min="4358" max="4358" width="6.5703125" customWidth="1"/>
    <col min="4359" max="4359" width="19.28515625" customWidth="1"/>
    <col min="4360" max="4377" width="12.140625" customWidth="1"/>
    <col min="4609" max="4611" width="105.140625" customWidth="1"/>
    <col min="4612" max="4612" width="16" customWidth="1"/>
    <col min="4613" max="4613" width="33.28515625" customWidth="1"/>
    <col min="4614" max="4614" width="6.5703125" customWidth="1"/>
    <col min="4615" max="4615" width="19.28515625" customWidth="1"/>
    <col min="4616" max="4633" width="12.140625" customWidth="1"/>
    <col min="4865" max="4867" width="105.140625" customWidth="1"/>
    <col min="4868" max="4868" width="16" customWidth="1"/>
    <col min="4869" max="4869" width="33.28515625" customWidth="1"/>
    <col min="4870" max="4870" width="6.5703125" customWidth="1"/>
    <col min="4871" max="4871" width="19.28515625" customWidth="1"/>
    <col min="4872" max="4889" width="12.140625" customWidth="1"/>
    <col min="5121" max="5123" width="105.140625" customWidth="1"/>
    <col min="5124" max="5124" width="16" customWidth="1"/>
    <col min="5125" max="5125" width="33.28515625" customWidth="1"/>
    <col min="5126" max="5126" width="6.5703125" customWidth="1"/>
    <col min="5127" max="5127" width="19.28515625" customWidth="1"/>
    <col min="5128" max="5145" width="12.140625" customWidth="1"/>
    <col min="5377" max="5379" width="105.140625" customWidth="1"/>
    <col min="5380" max="5380" width="16" customWidth="1"/>
    <col min="5381" max="5381" width="33.28515625" customWidth="1"/>
    <col min="5382" max="5382" width="6.5703125" customWidth="1"/>
    <col min="5383" max="5383" width="19.28515625" customWidth="1"/>
    <col min="5384" max="5401" width="12.140625" customWidth="1"/>
    <col min="5633" max="5635" width="105.140625" customWidth="1"/>
    <col min="5636" max="5636" width="16" customWidth="1"/>
    <col min="5637" max="5637" width="33.28515625" customWidth="1"/>
    <col min="5638" max="5638" width="6.5703125" customWidth="1"/>
    <col min="5639" max="5639" width="19.28515625" customWidth="1"/>
    <col min="5640" max="5657" width="12.140625" customWidth="1"/>
    <col min="5889" max="5891" width="105.140625" customWidth="1"/>
    <col min="5892" max="5892" width="16" customWidth="1"/>
    <col min="5893" max="5893" width="33.28515625" customWidth="1"/>
    <col min="5894" max="5894" width="6.5703125" customWidth="1"/>
    <col min="5895" max="5895" width="19.28515625" customWidth="1"/>
    <col min="5896" max="5913" width="12.140625" customWidth="1"/>
    <col min="6145" max="6147" width="105.140625" customWidth="1"/>
    <col min="6148" max="6148" width="16" customWidth="1"/>
    <col min="6149" max="6149" width="33.28515625" customWidth="1"/>
    <col min="6150" max="6150" width="6.5703125" customWidth="1"/>
    <col min="6151" max="6151" width="19.28515625" customWidth="1"/>
    <col min="6152" max="6169" width="12.140625" customWidth="1"/>
    <col min="6401" max="6403" width="105.140625" customWidth="1"/>
    <col min="6404" max="6404" width="16" customWidth="1"/>
    <col min="6405" max="6405" width="33.28515625" customWidth="1"/>
    <col min="6406" max="6406" width="6.5703125" customWidth="1"/>
    <col min="6407" max="6407" width="19.28515625" customWidth="1"/>
    <col min="6408" max="6425" width="12.140625" customWidth="1"/>
    <col min="6657" max="6659" width="105.140625" customWidth="1"/>
    <col min="6660" max="6660" width="16" customWidth="1"/>
    <col min="6661" max="6661" width="33.28515625" customWidth="1"/>
    <col min="6662" max="6662" width="6.5703125" customWidth="1"/>
    <col min="6663" max="6663" width="19.28515625" customWidth="1"/>
    <col min="6664" max="6681" width="12.140625" customWidth="1"/>
    <col min="6913" max="6915" width="105.140625" customWidth="1"/>
    <col min="6916" max="6916" width="16" customWidth="1"/>
    <col min="6917" max="6917" width="33.28515625" customWidth="1"/>
    <col min="6918" max="6918" width="6.5703125" customWidth="1"/>
    <col min="6919" max="6919" width="19.28515625" customWidth="1"/>
    <col min="6920" max="6937" width="12.140625" customWidth="1"/>
    <col min="7169" max="7171" width="105.140625" customWidth="1"/>
    <col min="7172" max="7172" width="16" customWidth="1"/>
    <col min="7173" max="7173" width="33.28515625" customWidth="1"/>
    <col min="7174" max="7174" width="6.5703125" customWidth="1"/>
    <col min="7175" max="7175" width="19.28515625" customWidth="1"/>
    <col min="7176" max="7193" width="12.140625" customWidth="1"/>
    <col min="7425" max="7427" width="105.140625" customWidth="1"/>
    <col min="7428" max="7428" width="16" customWidth="1"/>
    <col min="7429" max="7429" width="33.28515625" customWidth="1"/>
    <col min="7430" max="7430" width="6.5703125" customWidth="1"/>
    <col min="7431" max="7431" width="19.28515625" customWidth="1"/>
    <col min="7432" max="7449" width="12.140625" customWidth="1"/>
    <col min="7681" max="7683" width="105.140625" customWidth="1"/>
    <col min="7684" max="7684" width="16" customWidth="1"/>
    <col min="7685" max="7685" width="33.28515625" customWidth="1"/>
    <col min="7686" max="7686" width="6.5703125" customWidth="1"/>
    <col min="7687" max="7687" width="19.28515625" customWidth="1"/>
    <col min="7688" max="7705" width="12.140625" customWidth="1"/>
    <col min="7937" max="7939" width="105.140625" customWidth="1"/>
    <col min="7940" max="7940" width="16" customWidth="1"/>
    <col min="7941" max="7941" width="33.28515625" customWidth="1"/>
    <col min="7942" max="7942" width="6.5703125" customWidth="1"/>
    <col min="7943" max="7943" width="19.28515625" customWidth="1"/>
    <col min="7944" max="7961" width="12.140625" customWidth="1"/>
    <col min="8193" max="8195" width="105.140625" customWidth="1"/>
    <col min="8196" max="8196" width="16" customWidth="1"/>
    <col min="8197" max="8197" width="33.28515625" customWidth="1"/>
    <col min="8198" max="8198" width="6.5703125" customWidth="1"/>
    <col min="8199" max="8199" width="19.28515625" customWidth="1"/>
    <col min="8200" max="8217" width="12.140625" customWidth="1"/>
    <col min="8449" max="8451" width="105.140625" customWidth="1"/>
    <col min="8452" max="8452" width="16" customWidth="1"/>
    <col min="8453" max="8453" width="33.28515625" customWidth="1"/>
    <col min="8454" max="8454" width="6.5703125" customWidth="1"/>
    <col min="8455" max="8455" width="19.28515625" customWidth="1"/>
    <col min="8456" max="8473" width="12.140625" customWidth="1"/>
    <col min="8705" max="8707" width="105.140625" customWidth="1"/>
    <col min="8708" max="8708" width="16" customWidth="1"/>
    <col min="8709" max="8709" width="33.28515625" customWidth="1"/>
    <col min="8710" max="8710" width="6.5703125" customWidth="1"/>
    <col min="8711" max="8711" width="19.28515625" customWidth="1"/>
    <col min="8712" max="8729" width="12.140625" customWidth="1"/>
    <col min="8961" max="8963" width="105.140625" customWidth="1"/>
    <col min="8964" max="8964" width="16" customWidth="1"/>
    <col min="8965" max="8965" width="33.28515625" customWidth="1"/>
    <col min="8966" max="8966" width="6.5703125" customWidth="1"/>
    <col min="8967" max="8967" width="19.28515625" customWidth="1"/>
    <col min="8968" max="8985" width="12.140625" customWidth="1"/>
    <col min="9217" max="9219" width="105.140625" customWidth="1"/>
    <col min="9220" max="9220" width="16" customWidth="1"/>
    <col min="9221" max="9221" width="33.28515625" customWidth="1"/>
    <col min="9222" max="9222" width="6.5703125" customWidth="1"/>
    <col min="9223" max="9223" width="19.28515625" customWidth="1"/>
    <col min="9224" max="9241" width="12.140625" customWidth="1"/>
    <col min="9473" max="9475" width="105.140625" customWidth="1"/>
    <col min="9476" max="9476" width="16" customWidth="1"/>
    <col min="9477" max="9477" width="33.28515625" customWidth="1"/>
    <col min="9478" max="9478" width="6.5703125" customWidth="1"/>
    <col min="9479" max="9479" width="19.28515625" customWidth="1"/>
    <col min="9480" max="9497" width="12.140625" customWidth="1"/>
    <col min="9729" max="9731" width="105.140625" customWidth="1"/>
    <col min="9732" max="9732" width="16" customWidth="1"/>
    <col min="9733" max="9733" width="33.28515625" customWidth="1"/>
    <col min="9734" max="9734" width="6.5703125" customWidth="1"/>
    <col min="9735" max="9735" width="19.28515625" customWidth="1"/>
    <col min="9736" max="9753" width="12.140625" customWidth="1"/>
    <col min="9985" max="9987" width="105.140625" customWidth="1"/>
    <col min="9988" max="9988" width="16" customWidth="1"/>
    <col min="9989" max="9989" width="33.28515625" customWidth="1"/>
    <col min="9990" max="9990" width="6.5703125" customWidth="1"/>
    <col min="9991" max="9991" width="19.28515625" customWidth="1"/>
    <col min="9992" max="10009" width="12.140625" customWidth="1"/>
    <col min="10241" max="10243" width="105.140625" customWidth="1"/>
    <col min="10244" max="10244" width="16" customWidth="1"/>
    <col min="10245" max="10245" width="33.28515625" customWidth="1"/>
    <col min="10246" max="10246" width="6.5703125" customWidth="1"/>
    <col min="10247" max="10247" width="19.28515625" customWidth="1"/>
    <col min="10248" max="10265" width="12.140625" customWidth="1"/>
    <col min="10497" max="10499" width="105.140625" customWidth="1"/>
    <col min="10500" max="10500" width="16" customWidth="1"/>
    <col min="10501" max="10501" width="33.28515625" customWidth="1"/>
    <col min="10502" max="10502" width="6.5703125" customWidth="1"/>
    <col min="10503" max="10503" width="19.28515625" customWidth="1"/>
    <col min="10504" max="10521" width="12.140625" customWidth="1"/>
    <col min="10753" max="10755" width="105.140625" customWidth="1"/>
    <col min="10756" max="10756" width="16" customWidth="1"/>
    <col min="10757" max="10757" width="33.28515625" customWidth="1"/>
    <col min="10758" max="10758" width="6.5703125" customWidth="1"/>
    <col min="10759" max="10759" width="19.28515625" customWidth="1"/>
    <col min="10760" max="10777" width="12.140625" customWidth="1"/>
    <col min="11009" max="11011" width="105.140625" customWidth="1"/>
    <col min="11012" max="11012" width="16" customWidth="1"/>
    <col min="11013" max="11013" width="33.28515625" customWidth="1"/>
    <col min="11014" max="11014" width="6.5703125" customWidth="1"/>
    <col min="11015" max="11015" width="19.28515625" customWidth="1"/>
    <col min="11016" max="11033" width="12.140625" customWidth="1"/>
    <col min="11265" max="11267" width="105.140625" customWidth="1"/>
    <col min="11268" max="11268" width="16" customWidth="1"/>
    <col min="11269" max="11269" width="33.28515625" customWidth="1"/>
    <col min="11270" max="11270" width="6.5703125" customWidth="1"/>
    <col min="11271" max="11271" width="19.28515625" customWidth="1"/>
    <col min="11272" max="11289" width="12.140625" customWidth="1"/>
    <col min="11521" max="11523" width="105.140625" customWidth="1"/>
    <col min="11524" max="11524" width="16" customWidth="1"/>
    <col min="11525" max="11525" width="33.28515625" customWidth="1"/>
    <col min="11526" max="11526" width="6.5703125" customWidth="1"/>
    <col min="11527" max="11527" width="19.28515625" customWidth="1"/>
    <col min="11528" max="11545" width="12.140625" customWidth="1"/>
    <col min="11777" max="11779" width="105.140625" customWidth="1"/>
    <col min="11780" max="11780" width="16" customWidth="1"/>
    <col min="11781" max="11781" width="33.28515625" customWidth="1"/>
    <col min="11782" max="11782" width="6.5703125" customWidth="1"/>
    <col min="11783" max="11783" width="19.28515625" customWidth="1"/>
    <col min="11784" max="11801" width="12.140625" customWidth="1"/>
    <col min="12033" max="12035" width="105.140625" customWidth="1"/>
    <col min="12036" max="12036" width="16" customWidth="1"/>
    <col min="12037" max="12037" width="33.28515625" customWidth="1"/>
    <col min="12038" max="12038" width="6.5703125" customWidth="1"/>
    <col min="12039" max="12039" width="19.28515625" customWidth="1"/>
    <col min="12040" max="12057" width="12.140625" customWidth="1"/>
    <col min="12289" max="12291" width="105.140625" customWidth="1"/>
    <col min="12292" max="12292" width="16" customWidth="1"/>
    <col min="12293" max="12293" width="33.28515625" customWidth="1"/>
    <col min="12294" max="12294" width="6.5703125" customWidth="1"/>
    <col min="12295" max="12295" width="19.28515625" customWidth="1"/>
    <col min="12296" max="12313" width="12.140625" customWidth="1"/>
    <col min="12545" max="12547" width="105.140625" customWidth="1"/>
    <col min="12548" max="12548" width="16" customWidth="1"/>
    <col min="12549" max="12549" width="33.28515625" customWidth="1"/>
    <col min="12550" max="12550" width="6.5703125" customWidth="1"/>
    <col min="12551" max="12551" width="19.28515625" customWidth="1"/>
    <col min="12552" max="12569" width="12.140625" customWidth="1"/>
    <col min="12801" max="12803" width="105.140625" customWidth="1"/>
    <col min="12804" max="12804" width="16" customWidth="1"/>
    <col min="12805" max="12805" width="33.28515625" customWidth="1"/>
    <col min="12806" max="12806" width="6.5703125" customWidth="1"/>
    <col min="12807" max="12807" width="19.28515625" customWidth="1"/>
    <col min="12808" max="12825" width="12.140625" customWidth="1"/>
    <col min="13057" max="13059" width="105.140625" customWidth="1"/>
    <col min="13060" max="13060" width="16" customWidth="1"/>
    <col min="13061" max="13061" width="33.28515625" customWidth="1"/>
    <col min="13062" max="13062" width="6.5703125" customWidth="1"/>
    <col min="13063" max="13063" width="19.28515625" customWidth="1"/>
    <col min="13064" max="13081" width="12.140625" customWidth="1"/>
    <col min="13313" max="13315" width="105.140625" customWidth="1"/>
    <col min="13316" max="13316" width="16" customWidth="1"/>
    <col min="13317" max="13317" width="33.28515625" customWidth="1"/>
    <col min="13318" max="13318" width="6.5703125" customWidth="1"/>
    <col min="13319" max="13319" width="19.28515625" customWidth="1"/>
    <col min="13320" max="13337" width="12.140625" customWidth="1"/>
    <col min="13569" max="13571" width="105.140625" customWidth="1"/>
    <col min="13572" max="13572" width="16" customWidth="1"/>
    <col min="13573" max="13573" width="33.28515625" customWidth="1"/>
    <col min="13574" max="13574" width="6.5703125" customWidth="1"/>
    <col min="13575" max="13575" width="19.28515625" customWidth="1"/>
    <col min="13576" max="13593" width="12.140625" customWidth="1"/>
    <col min="13825" max="13827" width="105.140625" customWidth="1"/>
    <col min="13828" max="13828" width="16" customWidth="1"/>
    <col min="13829" max="13829" width="33.28515625" customWidth="1"/>
    <col min="13830" max="13830" width="6.5703125" customWidth="1"/>
    <col min="13831" max="13831" width="19.28515625" customWidth="1"/>
    <col min="13832" max="13849" width="12.140625" customWidth="1"/>
    <col min="14081" max="14083" width="105.140625" customWidth="1"/>
    <col min="14084" max="14084" width="16" customWidth="1"/>
    <col min="14085" max="14085" width="33.28515625" customWidth="1"/>
    <col min="14086" max="14086" width="6.5703125" customWidth="1"/>
    <col min="14087" max="14087" width="19.28515625" customWidth="1"/>
    <col min="14088" max="14105" width="12.140625" customWidth="1"/>
    <col min="14337" max="14339" width="105.140625" customWidth="1"/>
    <col min="14340" max="14340" width="16" customWidth="1"/>
    <col min="14341" max="14341" width="33.28515625" customWidth="1"/>
    <col min="14342" max="14342" width="6.5703125" customWidth="1"/>
    <col min="14343" max="14343" width="19.28515625" customWidth="1"/>
    <col min="14344" max="14361" width="12.140625" customWidth="1"/>
    <col min="14593" max="14595" width="105.140625" customWidth="1"/>
    <col min="14596" max="14596" width="16" customWidth="1"/>
    <col min="14597" max="14597" width="33.28515625" customWidth="1"/>
    <col min="14598" max="14598" width="6.5703125" customWidth="1"/>
    <col min="14599" max="14599" width="19.28515625" customWidth="1"/>
    <col min="14600" max="14617" width="12.140625" customWidth="1"/>
    <col min="14849" max="14851" width="105.140625" customWidth="1"/>
    <col min="14852" max="14852" width="16" customWidth="1"/>
    <col min="14853" max="14853" width="33.28515625" customWidth="1"/>
    <col min="14854" max="14854" width="6.5703125" customWidth="1"/>
    <col min="14855" max="14855" width="19.28515625" customWidth="1"/>
    <col min="14856" max="14873" width="12.140625" customWidth="1"/>
    <col min="15105" max="15107" width="105.140625" customWidth="1"/>
    <col min="15108" max="15108" width="16" customWidth="1"/>
    <col min="15109" max="15109" width="33.28515625" customWidth="1"/>
    <col min="15110" max="15110" width="6.5703125" customWidth="1"/>
    <col min="15111" max="15111" width="19.28515625" customWidth="1"/>
    <col min="15112" max="15129" width="12.140625" customWidth="1"/>
    <col min="15361" max="15363" width="105.140625" customWidth="1"/>
    <col min="15364" max="15364" width="16" customWidth="1"/>
    <col min="15365" max="15365" width="33.28515625" customWidth="1"/>
    <col min="15366" max="15366" width="6.5703125" customWidth="1"/>
    <col min="15367" max="15367" width="19.28515625" customWidth="1"/>
    <col min="15368" max="15385" width="12.140625" customWidth="1"/>
    <col min="15617" max="15619" width="105.140625" customWidth="1"/>
    <col min="15620" max="15620" width="16" customWidth="1"/>
    <col min="15621" max="15621" width="33.28515625" customWidth="1"/>
    <col min="15622" max="15622" width="6.5703125" customWidth="1"/>
    <col min="15623" max="15623" width="19.28515625" customWidth="1"/>
    <col min="15624" max="15641" width="12.140625" customWidth="1"/>
    <col min="15873" max="15875" width="105.140625" customWidth="1"/>
    <col min="15876" max="15876" width="16" customWidth="1"/>
    <col min="15877" max="15877" width="33.28515625" customWidth="1"/>
    <col min="15878" max="15878" width="6.5703125" customWidth="1"/>
    <col min="15879" max="15879" width="19.28515625" customWidth="1"/>
    <col min="15880" max="15897" width="12.140625" customWidth="1"/>
    <col min="16129" max="16131" width="105.140625" customWidth="1"/>
    <col min="16132" max="16132" width="16" customWidth="1"/>
    <col min="16133" max="16133" width="33.28515625" customWidth="1"/>
    <col min="16134" max="16134" width="6.5703125" customWidth="1"/>
    <col min="16135" max="16135" width="19.28515625" customWidth="1"/>
    <col min="16136" max="16153" width="12.140625" customWidth="1"/>
  </cols>
  <sheetData>
    <row r="1" spans="1:24" ht="12.75" customHeight="1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J1" s="1" t="s">
        <v>24</v>
      </c>
      <c r="L1" s="1" t="s">
        <v>25</v>
      </c>
      <c r="N1" s="1" t="s">
        <v>26</v>
      </c>
      <c r="P1" s="1" t="s">
        <v>27</v>
      </c>
      <c r="R1" s="1" t="s">
        <v>28</v>
      </c>
      <c r="T1" s="1" t="s">
        <v>29</v>
      </c>
      <c r="V1" s="1" t="s">
        <v>30</v>
      </c>
      <c r="X1" s="1" t="s">
        <v>31</v>
      </c>
    </row>
    <row r="2" spans="1:24" ht="14.25" customHeight="1" x14ac:dyDescent="0.25">
      <c r="D2" s="19" t="s">
        <v>15</v>
      </c>
      <c r="E2" s="20" t="s">
        <v>199</v>
      </c>
    </row>
    <row r="3" spans="1:24" ht="11.25" customHeight="1" outlineLevel="1" x14ac:dyDescent="0.25">
      <c r="F3" s="21">
        <v>10102</v>
      </c>
      <c r="G3" s="22" t="s">
        <v>190</v>
      </c>
      <c r="H3" s="23">
        <v>0</v>
      </c>
      <c r="J3" s="23">
        <v>13982</v>
      </c>
      <c r="L3" s="23">
        <v>13982</v>
      </c>
      <c r="N3" s="23">
        <v>0</v>
      </c>
      <c r="P3" s="23">
        <v>6380</v>
      </c>
      <c r="R3" s="23">
        <v>6380</v>
      </c>
      <c r="T3" s="23">
        <v>0</v>
      </c>
      <c r="V3" s="23">
        <v>20362</v>
      </c>
      <c r="X3" s="23">
        <v>20362</v>
      </c>
    </row>
    <row r="4" spans="1:24" ht="11.25" customHeight="1" outlineLevel="1" x14ac:dyDescent="0.25">
      <c r="F4" s="21">
        <v>10103</v>
      </c>
      <c r="G4" s="22" t="s">
        <v>32</v>
      </c>
      <c r="H4" s="23">
        <v>600</v>
      </c>
      <c r="J4" s="23">
        <v>107044</v>
      </c>
      <c r="L4" s="23">
        <v>107644</v>
      </c>
      <c r="N4" s="23">
        <v>0</v>
      </c>
      <c r="P4" s="23">
        <v>4046</v>
      </c>
      <c r="R4" s="23">
        <v>4046</v>
      </c>
      <c r="T4" s="23">
        <v>600</v>
      </c>
      <c r="V4" s="23">
        <v>111090</v>
      </c>
      <c r="X4" s="23">
        <v>111690</v>
      </c>
    </row>
    <row r="5" spans="1:24" ht="11.25" customHeight="1" outlineLevel="1" x14ac:dyDescent="0.25">
      <c r="F5" s="21">
        <v>10200</v>
      </c>
      <c r="G5" s="22" t="s">
        <v>33</v>
      </c>
      <c r="H5" s="23">
        <v>220</v>
      </c>
      <c r="J5" s="23">
        <v>0</v>
      </c>
      <c r="L5" s="23">
        <v>220</v>
      </c>
      <c r="N5" s="23">
        <v>0</v>
      </c>
      <c r="P5" s="23">
        <v>0</v>
      </c>
      <c r="R5" s="23">
        <v>0</v>
      </c>
      <c r="T5" s="23">
        <v>220</v>
      </c>
      <c r="V5" s="23">
        <v>0</v>
      </c>
      <c r="X5" s="23">
        <v>220</v>
      </c>
    </row>
    <row r="6" spans="1:24" ht="11.25" customHeight="1" outlineLevel="1" x14ac:dyDescent="0.25">
      <c r="F6" s="21">
        <v>10400</v>
      </c>
      <c r="G6" s="22" t="s">
        <v>203</v>
      </c>
      <c r="H6" s="23">
        <v>126426</v>
      </c>
      <c r="J6" s="23">
        <v>0</v>
      </c>
      <c r="L6" s="23">
        <v>126426</v>
      </c>
      <c r="N6" s="23">
        <v>0</v>
      </c>
      <c r="P6" s="23">
        <v>50</v>
      </c>
      <c r="R6" s="23">
        <v>50</v>
      </c>
      <c r="T6" s="23">
        <v>126426</v>
      </c>
      <c r="V6" s="23">
        <v>50</v>
      </c>
      <c r="X6" s="23">
        <v>126476</v>
      </c>
    </row>
    <row r="7" spans="1:24" ht="11.25" customHeight="1" outlineLevel="1" x14ac:dyDescent="0.25">
      <c r="F7" s="21">
        <v>10500</v>
      </c>
      <c r="G7" s="22" t="s">
        <v>195</v>
      </c>
      <c r="H7" s="23">
        <v>9141</v>
      </c>
      <c r="J7" s="23">
        <v>50</v>
      </c>
      <c r="L7" s="23">
        <v>9191</v>
      </c>
      <c r="N7" s="23">
        <v>0</v>
      </c>
      <c r="P7" s="23">
        <v>105</v>
      </c>
      <c r="R7" s="23">
        <v>105</v>
      </c>
      <c r="T7" s="23">
        <v>9141</v>
      </c>
      <c r="V7" s="23">
        <v>155</v>
      </c>
      <c r="X7" s="23">
        <v>9296</v>
      </c>
    </row>
    <row r="8" spans="1:24" ht="11.25" customHeight="1" outlineLevel="1" x14ac:dyDescent="0.25">
      <c r="F8" s="21">
        <v>10600</v>
      </c>
      <c r="G8" s="22" t="s">
        <v>34</v>
      </c>
      <c r="H8" s="23">
        <v>8218</v>
      </c>
      <c r="J8" s="23">
        <v>0</v>
      </c>
      <c r="L8" s="23">
        <v>8218</v>
      </c>
      <c r="N8" s="23">
        <v>0</v>
      </c>
      <c r="P8" s="23">
        <v>0</v>
      </c>
      <c r="R8" s="23">
        <v>0</v>
      </c>
      <c r="T8" s="23">
        <v>8218</v>
      </c>
      <c r="V8" s="23">
        <v>0</v>
      </c>
      <c r="X8" s="23">
        <v>8218</v>
      </c>
    </row>
    <row r="9" spans="1:24" ht="11.25" customHeight="1" outlineLevel="1" x14ac:dyDescent="0.25">
      <c r="F9" s="21">
        <v>10708</v>
      </c>
      <c r="G9" s="22" t="s">
        <v>35</v>
      </c>
      <c r="H9" s="23">
        <v>3896</v>
      </c>
      <c r="J9" s="23">
        <v>0</v>
      </c>
      <c r="L9" s="23">
        <v>3896</v>
      </c>
      <c r="N9" s="23">
        <v>0</v>
      </c>
      <c r="P9" s="23">
        <v>0</v>
      </c>
      <c r="R9" s="23">
        <v>0</v>
      </c>
      <c r="T9" s="23">
        <v>3896</v>
      </c>
      <c r="V9" s="23">
        <v>0</v>
      </c>
      <c r="X9" s="23">
        <v>3896</v>
      </c>
    </row>
    <row r="10" spans="1:24" ht="11.25" customHeight="1" outlineLevel="1" x14ac:dyDescent="0.25">
      <c r="F10" s="21">
        <v>10800</v>
      </c>
      <c r="G10" s="22" t="s">
        <v>36</v>
      </c>
      <c r="H10" s="23">
        <v>6193</v>
      </c>
      <c r="J10" s="23">
        <v>0</v>
      </c>
      <c r="L10" s="23">
        <v>6193</v>
      </c>
      <c r="N10" s="23">
        <v>0</v>
      </c>
      <c r="P10" s="23">
        <v>0</v>
      </c>
      <c r="R10" s="23">
        <v>0</v>
      </c>
      <c r="T10" s="23">
        <v>6193</v>
      </c>
      <c r="V10" s="23">
        <v>0</v>
      </c>
      <c r="X10" s="23">
        <v>6193</v>
      </c>
    </row>
    <row r="11" spans="1:24" ht="11.25" customHeight="1" outlineLevel="1" x14ac:dyDescent="0.25">
      <c r="F11" s="21">
        <v>10900</v>
      </c>
      <c r="G11" s="22" t="s">
        <v>196</v>
      </c>
      <c r="H11" s="23">
        <v>2831</v>
      </c>
      <c r="J11" s="23">
        <v>0</v>
      </c>
      <c r="L11" s="23">
        <v>2831</v>
      </c>
      <c r="N11" s="23">
        <v>0</v>
      </c>
      <c r="P11" s="23">
        <v>40</v>
      </c>
      <c r="R11" s="23">
        <v>40</v>
      </c>
      <c r="T11" s="23">
        <v>2831</v>
      </c>
      <c r="V11" s="23">
        <v>40</v>
      </c>
      <c r="X11" s="23">
        <v>2871</v>
      </c>
    </row>
    <row r="12" spans="1:24" ht="11.25" customHeight="1" outlineLevel="1" x14ac:dyDescent="0.25">
      <c r="F12" s="21">
        <v>11000</v>
      </c>
      <c r="G12" s="22" t="s">
        <v>37</v>
      </c>
      <c r="H12" s="23">
        <v>4962</v>
      </c>
      <c r="J12" s="23">
        <v>0</v>
      </c>
      <c r="L12" s="23">
        <v>4962</v>
      </c>
      <c r="N12" s="23">
        <v>0</v>
      </c>
      <c r="P12" s="23">
        <v>0</v>
      </c>
      <c r="R12" s="23">
        <v>0</v>
      </c>
      <c r="T12" s="23">
        <v>4962</v>
      </c>
      <c r="V12" s="23">
        <v>0</v>
      </c>
      <c r="X12" s="23">
        <v>4962</v>
      </c>
    </row>
    <row r="13" spans="1:24" ht="11.25" customHeight="1" outlineLevel="1" x14ac:dyDescent="0.25">
      <c r="F13" s="21">
        <v>11100</v>
      </c>
      <c r="G13" s="22" t="s">
        <v>227</v>
      </c>
      <c r="H13" s="23">
        <v>0</v>
      </c>
      <c r="J13" s="23">
        <v>0</v>
      </c>
      <c r="L13" s="23">
        <v>0</v>
      </c>
      <c r="N13" s="23">
        <v>0</v>
      </c>
      <c r="P13" s="23">
        <v>210</v>
      </c>
      <c r="R13" s="23">
        <v>210</v>
      </c>
      <c r="T13" s="23">
        <v>0</v>
      </c>
      <c r="V13" s="23">
        <v>210</v>
      </c>
      <c r="X13" s="23">
        <v>210</v>
      </c>
    </row>
    <row r="14" spans="1:24" ht="11.25" customHeight="1" outlineLevel="1" x14ac:dyDescent="0.25">
      <c r="F14" s="21">
        <v>11200</v>
      </c>
      <c r="G14" s="22" t="s">
        <v>38</v>
      </c>
      <c r="H14" s="23">
        <v>18264</v>
      </c>
      <c r="J14" s="23">
        <v>0</v>
      </c>
      <c r="L14" s="23">
        <v>18264</v>
      </c>
      <c r="N14" s="23">
        <v>0</v>
      </c>
      <c r="P14" s="23">
        <v>1852</v>
      </c>
      <c r="R14" s="23">
        <v>1852</v>
      </c>
      <c r="T14" s="23">
        <v>18264</v>
      </c>
      <c r="V14" s="23">
        <v>1852</v>
      </c>
      <c r="X14" s="23">
        <v>20116</v>
      </c>
    </row>
    <row r="15" spans="1:24" ht="11.25" customHeight="1" outlineLevel="1" x14ac:dyDescent="0.25">
      <c r="F15" s="21">
        <v>11300</v>
      </c>
      <c r="G15" s="22" t="s">
        <v>39</v>
      </c>
      <c r="H15" s="23">
        <v>8186</v>
      </c>
      <c r="J15" s="23">
        <v>0</v>
      </c>
      <c r="L15" s="23">
        <v>8186</v>
      </c>
      <c r="N15" s="23">
        <v>0</v>
      </c>
      <c r="P15" s="23">
        <v>0</v>
      </c>
      <c r="R15" s="23">
        <v>0</v>
      </c>
      <c r="T15" s="23">
        <v>8186</v>
      </c>
      <c r="V15" s="23">
        <v>0</v>
      </c>
      <c r="X15" s="23">
        <v>8186</v>
      </c>
    </row>
    <row r="16" spans="1:24" ht="11.25" customHeight="1" outlineLevel="1" x14ac:dyDescent="0.25">
      <c r="F16" s="21">
        <v>11312</v>
      </c>
      <c r="G16" s="22" t="s">
        <v>204</v>
      </c>
      <c r="H16" s="23">
        <v>0</v>
      </c>
      <c r="J16" s="23">
        <v>0</v>
      </c>
      <c r="L16" s="23">
        <v>0</v>
      </c>
      <c r="N16" s="23">
        <v>0</v>
      </c>
      <c r="P16" s="23">
        <v>25</v>
      </c>
      <c r="R16" s="23">
        <v>25</v>
      </c>
      <c r="T16" s="23">
        <v>0</v>
      </c>
      <c r="V16" s="23">
        <v>25</v>
      </c>
      <c r="X16" s="23">
        <v>25</v>
      </c>
    </row>
    <row r="17" spans="6:24" ht="11.25" customHeight="1" outlineLevel="1" x14ac:dyDescent="0.25">
      <c r="F17" s="21">
        <v>11404</v>
      </c>
      <c r="G17" s="22" t="s">
        <v>40</v>
      </c>
      <c r="H17" s="23">
        <v>420</v>
      </c>
      <c r="J17" s="23">
        <v>0</v>
      </c>
      <c r="L17" s="23">
        <v>420</v>
      </c>
      <c r="N17" s="23">
        <v>0</v>
      </c>
      <c r="P17" s="23">
        <v>50</v>
      </c>
      <c r="R17" s="23">
        <v>50</v>
      </c>
      <c r="T17" s="23">
        <v>420</v>
      </c>
      <c r="V17" s="23">
        <v>50</v>
      </c>
      <c r="X17" s="23">
        <v>470</v>
      </c>
    </row>
    <row r="18" spans="6:24" ht="11.25" customHeight="1" outlineLevel="1" x14ac:dyDescent="0.25">
      <c r="F18" s="21">
        <v>11501</v>
      </c>
      <c r="G18" s="22" t="s">
        <v>41</v>
      </c>
      <c r="H18" s="23">
        <v>2000</v>
      </c>
      <c r="J18" s="23">
        <v>3797</v>
      </c>
      <c r="L18" s="23">
        <v>5797</v>
      </c>
      <c r="N18" s="23">
        <v>0</v>
      </c>
      <c r="P18" s="23">
        <v>3884</v>
      </c>
      <c r="R18" s="23">
        <v>3884</v>
      </c>
      <c r="T18" s="23">
        <v>2000</v>
      </c>
      <c r="V18" s="23">
        <v>7681</v>
      </c>
      <c r="X18" s="23">
        <v>9681</v>
      </c>
    </row>
    <row r="19" spans="6:24" ht="11.25" customHeight="1" outlineLevel="1" x14ac:dyDescent="0.25">
      <c r="F19" s="21">
        <v>11504</v>
      </c>
      <c r="G19" s="22" t="s">
        <v>42</v>
      </c>
      <c r="H19" s="23">
        <v>110735</v>
      </c>
      <c r="J19" s="23">
        <v>0</v>
      </c>
      <c r="L19" s="23">
        <v>110735</v>
      </c>
      <c r="N19" s="23">
        <v>0</v>
      </c>
      <c r="P19" s="23">
        <v>0</v>
      </c>
      <c r="R19" s="23">
        <v>0</v>
      </c>
      <c r="T19" s="23">
        <v>110735</v>
      </c>
      <c r="V19" s="23">
        <v>0</v>
      </c>
      <c r="X19" s="23">
        <v>110735</v>
      </c>
    </row>
    <row r="20" spans="6:24" ht="11.25" customHeight="1" outlineLevel="1" x14ac:dyDescent="0.25">
      <c r="F20" s="21">
        <v>11600</v>
      </c>
      <c r="G20" s="22" t="s">
        <v>43</v>
      </c>
      <c r="H20" s="23">
        <v>106794</v>
      </c>
      <c r="J20" s="23">
        <v>0</v>
      </c>
      <c r="L20" s="23">
        <v>106794</v>
      </c>
      <c r="N20" s="23">
        <v>0</v>
      </c>
      <c r="P20" s="23">
        <v>1079</v>
      </c>
      <c r="R20" s="23">
        <v>1079</v>
      </c>
      <c r="T20" s="23">
        <v>106794</v>
      </c>
      <c r="V20" s="23">
        <v>1079</v>
      </c>
      <c r="X20" s="23">
        <v>107873</v>
      </c>
    </row>
    <row r="21" spans="6:24" ht="11.25" customHeight="1" outlineLevel="1" x14ac:dyDescent="0.25">
      <c r="F21" s="21">
        <v>11602</v>
      </c>
      <c r="G21" s="22" t="s">
        <v>191</v>
      </c>
      <c r="H21" s="23">
        <v>129877</v>
      </c>
      <c r="J21" s="23">
        <v>0</v>
      </c>
      <c r="L21" s="23">
        <v>129877</v>
      </c>
      <c r="N21" s="23">
        <v>0</v>
      </c>
      <c r="P21" s="23">
        <v>0</v>
      </c>
      <c r="R21" s="23">
        <v>0</v>
      </c>
      <c r="T21" s="23">
        <v>129877</v>
      </c>
      <c r="V21" s="23">
        <v>0</v>
      </c>
      <c r="X21" s="23">
        <v>129877</v>
      </c>
    </row>
    <row r="22" spans="6:24" ht="21" customHeight="1" outlineLevel="1" x14ac:dyDescent="0.25">
      <c r="F22" s="21">
        <v>11603</v>
      </c>
      <c r="G22" s="22" t="s">
        <v>200</v>
      </c>
      <c r="H22" s="23">
        <v>19086</v>
      </c>
      <c r="J22" s="23">
        <v>0</v>
      </c>
      <c r="L22" s="23">
        <v>19086</v>
      </c>
      <c r="N22" s="23">
        <v>0</v>
      </c>
      <c r="P22" s="23">
        <v>0</v>
      </c>
      <c r="R22" s="23">
        <v>0</v>
      </c>
      <c r="T22" s="23">
        <v>19086</v>
      </c>
      <c r="V22" s="23">
        <v>0</v>
      </c>
      <c r="X22" s="23">
        <v>19086</v>
      </c>
    </row>
    <row r="23" spans="6:24" ht="11.25" customHeight="1" outlineLevel="1" x14ac:dyDescent="0.25">
      <c r="F23" s="21">
        <v>11700</v>
      </c>
      <c r="G23" s="22" t="s">
        <v>44</v>
      </c>
      <c r="H23" s="23">
        <v>73011</v>
      </c>
      <c r="J23" s="23">
        <v>0</v>
      </c>
      <c r="L23" s="23">
        <v>73011</v>
      </c>
      <c r="N23" s="23">
        <v>0</v>
      </c>
      <c r="P23" s="23">
        <v>0</v>
      </c>
      <c r="R23" s="23">
        <v>0</v>
      </c>
      <c r="T23" s="23">
        <v>73011</v>
      </c>
      <c r="V23" s="23">
        <v>0</v>
      </c>
      <c r="X23" s="23">
        <v>73011</v>
      </c>
    </row>
    <row r="24" spans="6:24" ht="11.25" customHeight="1" outlineLevel="1" x14ac:dyDescent="0.25">
      <c r="F24" s="21">
        <v>11701</v>
      </c>
      <c r="G24" s="22" t="s">
        <v>45</v>
      </c>
      <c r="H24" s="23">
        <v>127657</v>
      </c>
      <c r="J24" s="23">
        <v>0</v>
      </c>
      <c r="L24" s="23">
        <v>127657</v>
      </c>
      <c r="N24" s="23">
        <v>0</v>
      </c>
      <c r="P24" s="23">
        <v>0</v>
      </c>
      <c r="R24" s="23">
        <v>0</v>
      </c>
      <c r="T24" s="23">
        <v>127657</v>
      </c>
      <c r="V24" s="23">
        <v>0</v>
      </c>
      <c r="X24" s="23">
        <v>127657</v>
      </c>
    </row>
    <row r="25" spans="6:24" ht="21" customHeight="1" outlineLevel="1" x14ac:dyDescent="0.25">
      <c r="F25" s="21">
        <v>11703</v>
      </c>
      <c r="G25" s="22" t="s">
        <v>46</v>
      </c>
      <c r="H25" s="23">
        <v>7690</v>
      </c>
      <c r="J25" s="23">
        <v>0</v>
      </c>
      <c r="L25" s="23">
        <v>7690</v>
      </c>
      <c r="N25" s="23">
        <v>0</v>
      </c>
      <c r="P25" s="23">
        <v>160</v>
      </c>
      <c r="R25" s="23">
        <v>160</v>
      </c>
      <c r="T25" s="23">
        <v>7690</v>
      </c>
      <c r="V25" s="23">
        <v>160</v>
      </c>
      <c r="X25" s="23">
        <v>7850</v>
      </c>
    </row>
    <row r="26" spans="6:24" ht="11.25" customHeight="1" outlineLevel="1" x14ac:dyDescent="0.25">
      <c r="F26" s="21">
        <v>11708</v>
      </c>
      <c r="G26" s="22" t="s">
        <v>47</v>
      </c>
      <c r="H26" s="23">
        <v>27493</v>
      </c>
      <c r="J26" s="23">
        <v>0</v>
      </c>
      <c r="L26" s="23">
        <v>27493</v>
      </c>
      <c r="N26" s="23">
        <v>0</v>
      </c>
      <c r="P26" s="23">
        <v>0</v>
      </c>
      <c r="R26" s="23">
        <v>0</v>
      </c>
      <c r="T26" s="23">
        <v>27493</v>
      </c>
      <c r="V26" s="23">
        <v>0</v>
      </c>
      <c r="X26" s="23">
        <v>27493</v>
      </c>
    </row>
    <row r="27" spans="6:24" ht="11.25" customHeight="1" outlineLevel="1" x14ac:dyDescent="0.25">
      <c r="F27" s="21">
        <v>11710</v>
      </c>
      <c r="G27" s="22" t="s">
        <v>48</v>
      </c>
      <c r="H27" s="23">
        <v>30207</v>
      </c>
      <c r="J27" s="23">
        <v>0</v>
      </c>
      <c r="L27" s="23">
        <v>30207</v>
      </c>
      <c r="N27" s="23">
        <v>0</v>
      </c>
      <c r="P27" s="23">
        <v>0</v>
      </c>
      <c r="R27" s="23">
        <v>0</v>
      </c>
      <c r="T27" s="23">
        <v>30207</v>
      </c>
      <c r="V27" s="23">
        <v>0</v>
      </c>
      <c r="X27" s="23">
        <v>30207</v>
      </c>
    </row>
    <row r="28" spans="6:24" ht="11.25" customHeight="1" outlineLevel="1" x14ac:dyDescent="0.25">
      <c r="F28" s="21">
        <v>11711</v>
      </c>
      <c r="G28" s="22" t="s">
        <v>49</v>
      </c>
      <c r="H28" s="23">
        <v>66892</v>
      </c>
      <c r="J28" s="23">
        <v>0</v>
      </c>
      <c r="L28" s="23">
        <v>66892</v>
      </c>
      <c r="N28" s="23">
        <v>0</v>
      </c>
      <c r="P28" s="23">
        <v>0</v>
      </c>
      <c r="R28" s="23">
        <v>0</v>
      </c>
      <c r="T28" s="23">
        <v>66892</v>
      </c>
      <c r="V28" s="23">
        <v>0</v>
      </c>
      <c r="X28" s="23">
        <v>66892</v>
      </c>
    </row>
    <row r="29" spans="6:24" ht="11.25" customHeight="1" outlineLevel="1" x14ac:dyDescent="0.25">
      <c r="F29" s="21">
        <v>11713</v>
      </c>
      <c r="G29" s="22" t="s">
        <v>50</v>
      </c>
      <c r="H29" s="23">
        <v>21379</v>
      </c>
      <c r="J29" s="23">
        <v>1548</v>
      </c>
      <c r="L29" s="23">
        <v>22927</v>
      </c>
      <c r="N29" s="23">
        <v>0</v>
      </c>
      <c r="P29" s="23">
        <v>1050</v>
      </c>
      <c r="R29" s="23">
        <v>1050</v>
      </c>
      <c r="T29" s="23">
        <v>21379</v>
      </c>
      <c r="V29" s="23">
        <v>2598</v>
      </c>
      <c r="X29" s="23">
        <v>23977</v>
      </c>
    </row>
    <row r="30" spans="6:24" ht="11.25" customHeight="1" outlineLevel="1" x14ac:dyDescent="0.25">
      <c r="F30" s="21">
        <v>11900</v>
      </c>
      <c r="G30" s="22" t="s">
        <v>228</v>
      </c>
      <c r="H30" s="23">
        <v>1047</v>
      </c>
      <c r="J30" s="23">
        <v>0</v>
      </c>
      <c r="L30" s="23">
        <v>1047</v>
      </c>
      <c r="N30" s="23">
        <v>0</v>
      </c>
      <c r="P30" s="23">
        <v>0</v>
      </c>
      <c r="R30" s="23">
        <v>0</v>
      </c>
      <c r="T30" s="23">
        <v>1047</v>
      </c>
      <c r="V30" s="23">
        <v>0</v>
      </c>
      <c r="X30" s="23">
        <v>1047</v>
      </c>
    </row>
    <row r="31" spans="6:24" ht="11.25" customHeight="1" outlineLevel="1" x14ac:dyDescent="0.25">
      <c r="F31" s="21">
        <v>11901</v>
      </c>
      <c r="G31" s="22" t="s">
        <v>51</v>
      </c>
      <c r="H31" s="23">
        <v>153097</v>
      </c>
      <c r="J31" s="23">
        <v>18333</v>
      </c>
      <c r="L31" s="23">
        <v>171430</v>
      </c>
      <c r="N31" s="23">
        <v>0</v>
      </c>
      <c r="P31" s="23">
        <v>2973</v>
      </c>
      <c r="R31" s="23">
        <v>2973</v>
      </c>
      <c r="T31" s="23">
        <v>153097</v>
      </c>
      <c r="V31" s="23">
        <v>21306</v>
      </c>
      <c r="X31" s="23">
        <v>174403</v>
      </c>
    </row>
    <row r="32" spans="6:24" ht="11.25" customHeight="1" outlineLevel="1" x14ac:dyDescent="0.25">
      <c r="F32" s="21">
        <v>11902</v>
      </c>
      <c r="G32" s="22" t="s">
        <v>223</v>
      </c>
      <c r="H32" s="23">
        <v>4000</v>
      </c>
      <c r="J32" s="23">
        <v>0</v>
      </c>
      <c r="L32" s="23">
        <v>4000</v>
      </c>
      <c r="N32" s="23">
        <v>0</v>
      </c>
      <c r="P32" s="23">
        <v>0</v>
      </c>
      <c r="R32" s="23">
        <v>0</v>
      </c>
      <c r="T32" s="23">
        <v>4000</v>
      </c>
      <c r="V32" s="23">
        <v>0</v>
      </c>
      <c r="X32" s="23">
        <v>4000</v>
      </c>
    </row>
    <row r="33" spans="6:24" ht="11.25" customHeight="1" outlineLevel="1" x14ac:dyDescent="0.25">
      <c r="F33" s="21">
        <v>11905</v>
      </c>
      <c r="G33" s="22" t="s">
        <v>52</v>
      </c>
      <c r="H33" s="23">
        <v>8798</v>
      </c>
      <c r="J33" s="23">
        <v>0</v>
      </c>
      <c r="L33" s="23">
        <v>8798</v>
      </c>
      <c r="N33" s="23">
        <v>0</v>
      </c>
      <c r="P33" s="23">
        <v>1105</v>
      </c>
      <c r="R33" s="23">
        <v>1105</v>
      </c>
      <c r="T33" s="23">
        <v>8798</v>
      </c>
      <c r="V33" s="23">
        <v>1105</v>
      </c>
      <c r="X33" s="23">
        <v>9903</v>
      </c>
    </row>
    <row r="34" spans="6:24" ht="11.25" customHeight="1" outlineLevel="1" x14ac:dyDescent="0.25">
      <c r="F34" s="21">
        <v>12000</v>
      </c>
      <c r="G34" s="22" t="s">
        <v>197</v>
      </c>
      <c r="H34" s="23">
        <v>108</v>
      </c>
      <c r="J34" s="23">
        <v>0</v>
      </c>
      <c r="L34" s="23">
        <v>108</v>
      </c>
      <c r="N34" s="23">
        <v>0</v>
      </c>
      <c r="P34" s="23">
        <v>0</v>
      </c>
      <c r="R34" s="23">
        <v>0</v>
      </c>
      <c r="T34" s="23">
        <v>108</v>
      </c>
      <c r="V34" s="23">
        <v>0</v>
      </c>
      <c r="X34" s="23">
        <v>108</v>
      </c>
    </row>
    <row r="35" spans="6:24" ht="11.25" customHeight="1" outlineLevel="1" x14ac:dyDescent="0.25">
      <c r="F35" s="21">
        <v>12101</v>
      </c>
      <c r="G35" s="22" t="s">
        <v>229</v>
      </c>
      <c r="H35" s="23">
        <v>6011</v>
      </c>
      <c r="J35" s="23">
        <v>0</v>
      </c>
      <c r="L35" s="23">
        <v>6011</v>
      </c>
      <c r="N35" s="23">
        <v>0</v>
      </c>
      <c r="P35" s="23">
        <v>0</v>
      </c>
      <c r="R35" s="23">
        <v>0</v>
      </c>
      <c r="T35" s="23">
        <v>6011</v>
      </c>
      <c r="V35" s="23">
        <v>0</v>
      </c>
      <c r="X35" s="23">
        <v>6011</v>
      </c>
    </row>
    <row r="36" spans="6:24" ht="11.25" customHeight="1" outlineLevel="1" x14ac:dyDescent="0.25">
      <c r="F36" s="21">
        <v>12106</v>
      </c>
      <c r="G36" s="22" t="s">
        <v>230</v>
      </c>
      <c r="H36" s="23">
        <v>399137</v>
      </c>
      <c r="J36" s="23">
        <v>0</v>
      </c>
      <c r="L36" s="23">
        <v>399137</v>
      </c>
      <c r="N36" s="23">
        <v>0</v>
      </c>
      <c r="P36" s="23">
        <v>0</v>
      </c>
      <c r="R36" s="23">
        <v>0</v>
      </c>
      <c r="T36" s="23">
        <v>399137</v>
      </c>
      <c r="V36" s="23">
        <v>0</v>
      </c>
      <c r="X36" s="23">
        <v>399137</v>
      </c>
    </row>
    <row r="37" spans="6:24" ht="21" customHeight="1" outlineLevel="1" x14ac:dyDescent="0.25">
      <c r="F37" s="21">
        <v>12107</v>
      </c>
      <c r="G37" s="22" t="s">
        <v>53</v>
      </c>
      <c r="H37" s="23">
        <v>0</v>
      </c>
      <c r="J37" s="23">
        <v>595</v>
      </c>
      <c r="L37" s="23">
        <v>595</v>
      </c>
      <c r="N37" s="23">
        <v>0</v>
      </c>
      <c r="P37" s="23">
        <v>7938</v>
      </c>
      <c r="R37" s="23">
        <v>7938</v>
      </c>
      <c r="T37" s="23">
        <v>0</v>
      </c>
      <c r="V37" s="23">
        <v>8533</v>
      </c>
      <c r="X37" s="23">
        <v>8533</v>
      </c>
    </row>
    <row r="38" spans="6:24" ht="11.25" customHeight="1" outlineLevel="1" x14ac:dyDescent="0.25">
      <c r="F38" s="21">
        <v>12113</v>
      </c>
      <c r="G38" s="22" t="s">
        <v>201</v>
      </c>
      <c r="H38" s="23">
        <v>40671</v>
      </c>
      <c r="J38" s="23">
        <v>0</v>
      </c>
      <c r="L38" s="23">
        <v>40671</v>
      </c>
      <c r="N38" s="23">
        <v>0</v>
      </c>
      <c r="P38" s="23">
        <v>0</v>
      </c>
      <c r="R38" s="23">
        <v>0</v>
      </c>
      <c r="T38" s="23">
        <v>40671</v>
      </c>
      <c r="V38" s="23">
        <v>0</v>
      </c>
      <c r="X38" s="23">
        <v>40671</v>
      </c>
    </row>
    <row r="39" spans="6:24" ht="11.25" customHeight="1" outlineLevel="1" x14ac:dyDescent="0.25">
      <c r="F39" s="21">
        <v>12116</v>
      </c>
      <c r="G39" s="22" t="s">
        <v>224</v>
      </c>
      <c r="H39" s="23">
        <v>5500</v>
      </c>
      <c r="J39" s="23">
        <v>10093</v>
      </c>
      <c r="L39" s="23">
        <v>15593</v>
      </c>
      <c r="N39" s="23">
        <v>0</v>
      </c>
      <c r="P39" s="23">
        <v>14190</v>
      </c>
      <c r="R39" s="23">
        <v>14190</v>
      </c>
      <c r="T39" s="23">
        <v>5500</v>
      </c>
      <c r="V39" s="23">
        <v>24283</v>
      </c>
      <c r="X39" s="23">
        <v>29783</v>
      </c>
    </row>
    <row r="40" spans="6:24" ht="11.25" customHeight="1" outlineLevel="1" x14ac:dyDescent="0.25">
      <c r="F40" s="21">
        <v>12200</v>
      </c>
      <c r="G40" s="22" t="s">
        <v>54</v>
      </c>
      <c r="H40" s="23">
        <v>1540</v>
      </c>
      <c r="J40" s="23">
        <v>0</v>
      </c>
      <c r="L40" s="23">
        <v>1540</v>
      </c>
      <c r="N40" s="23">
        <v>0</v>
      </c>
      <c r="P40" s="23">
        <v>0</v>
      </c>
      <c r="R40" s="23">
        <v>0</v>
      </c>
      <c r="T40" s="23">
        <v>1540</v>
      </c>
      <c r="V40" s="23">
        <v>0</v>
      </c>
      <c r="X40" s="23">
        <v>1540</v>
      </c>
    </row>
    <row r="41" spans="6:24" ht="11.25" customHeight="1" outlineLevel="1" x14ac:dyDescent="0.25">
      <c r="F41" s="21">
        <v>12500</v>
      </c>
      <c r="G41" s="22" t="s">
        <v>55</v>
      </c>
      <c r="H41" s="23">
        <v>548</v>
      </c>
      <c r="J41" s="23">
        <v>0</v>
      </c>
      <c r="L41" s="23">
        <v>548</v>
      </c>
      <c r="N41" s="23">
        <v>0</v>
      </c>
      <c r="P41" s="23">
        <v>0</v>
      </c>
      <c r="R41" s="23">
        <v>0</v>
      </c>
      <c r="T41" s="23">
        <v>548</v>
      </c>
      <c r="V41" s="23">
        <v>0</v>
      </c>
      <c r="X41" s="23">
        <v>548</v>
      </c>
    </row>
    <row r="42" spans="6:24" ht="11.25" customHeight="1" outlineLevel="1" x14ac:dyDescent="0.25">
      <c r="F42" s="21">
        <v>12600</v>
      </c>
      <c r="G42" s="22" t="s">
        <v>205</v>
      </c>
      <c r="H42" s="23">
        <v>540</v>
      </c>
      <c r="J42" s="23">
        <v>0</v>
      </c>
      <c r="L42" s="23">
        <v>540</v>
      </c>
      <c r="N42" s="23">
        <v>0</v>
      </c>
      <c r="P42" s="23">
        <v>0</v>
      </c>
      <c r="R42" s="23">
        <v>0</v>
      </c>
      <c r="T42" s="23">
        <v>540</v>
      </c>
      <c r="V42" s="23">
        <v>0</v>
      </c>
      <c r="X42" s="23">
        <v>540</v>
      </c>
    </row>
    <row r="43" spans="6:24" ht="11.25" customHeight="1" outlineLevel="1" x14ac:dyDescent="0.25">
      <c r="F43" s="21">
        <v>12602</v>
      </c>
      <c r="G43" s="22" t="s">
        <v>192</v>
      </c>
      <c r="H43" s="23">
        <v>12995</v>
      </c>
      <c r="J43" s="23">
        <v>0</v>
      </c>
      <c r="L43" s="23">
        <v>12995</v>
      </c>
      <c r="N43" s="23">
        <v>0</v>
      </c>
      <c r="P43" s="23">
        <v>0</v>
      </c>
      <c r="R43" s="23">
        <v>0</v>
      </c>
      <c r="T43" s="23">
        <v>12995</v>
      </c>
      <c r="V43" s="23">
        <v>0</v>
      </c>
      <c r="X43" s="23">
        <v>12995</v>
      </c>
    </row>
    <row r="44" spans="6:24" ht="11.25" customHeight="1" outlineLevel="1" x14ac:dyDescent="0.25">
      <c r="F44" s="21">
        <v>12604</v>
      </c>
      <c r="G44" s="22" t="s">
        <v>56</v>
      </c>
      <c r="H44" s="23">
        <v>2500</v>
      </c>
      <c r="J44" s="23">
        <v>0</v>
      </c>
      <c r="L44" s="23">
        <v>2500</v>
      </c>
      <c r="N44" s="23">
        <v>0</v>
      </c>
      <c r="P44" s="23">
        <v>0</v>
      </c>
      <c r="R44" s="23">
        <v>0</v>
      </c>
      <c r="T44" s="23">
        <v>2500</v>
      </c>
      <c r="V44" s="23">
        <v>0</v>
      </c>
      <c r="X44" s="23">
        <v>2500</v>
      </c>
    </row>
    <row r="45" spans="6:24" ht="11.25" customHeight="1" outlineLevel="1" x14ac:dyDescent="0.25">
      <c r="F45" s="21">
        <v>12615</v>
      </c>
      <c r="G45" s="22" t="s">
        <v>57</v>
      </c>
      <c r="H45" s="23">
        <v>11700</v>
      </c>
      <c r="J45" s="23">
        <v>0</v>
      </c>
      <c r="L45" s="23">
        <v>11700</v>
      </c>
      <c r="N45" s="23">
        <v>0</v>
      </c>
      <c r="P45" s="23">
        <v>0</v>
      </c>
      <c r="R45" s="23">
        <v>0</v>
      </c>
      <c r="T45" s="23">
        <v>11700</v>
      </c>
      <c r="V45" s="23">
        <v>0</v>
      </c>
      <c r="X45" s="23">
        <v>11700</v>
      </c>
    </row>
    <row r="46" spans="6:24" ht="11.25" customHeight="1" outlineLevel="1" x14ac:dyDescent="0.25">
      <c r="F46" s="21">
        <v>12616</v>
      </c>
      <c r="G46" s="22" t="s">
        <v>206</v>
      </c>
      <c r="H46" s="23">
        <v>110077</v>
      </c>
      <c r="J46" s="23">
        <v>0</v>
      </c>
      <c r="L46" s="23">
        <v>110077</v>
      </c>
      <c r="N46" s="23">
        <v>0</v>
      </c>
      <c r="P46" s="23">
        <v>0</v>
      </c>
      <c r="R46" s="23">
        <v>0</v>
      </c>
      <c r="T46" s="23">
        <v>110077</v>
      </c>
      <c r="V46" s="23">
        <v>0</v>
      </c>
      <c r="X46" s="23">
        <v>110077</v>
      </c>
    </row>
    <row r="47" spans="6:24" ht="11.25" customHeight="1" outlineLevel="1" x14ac:dyDescent="0.25">
      <c r="F47" s="21">
        <v>12722</v>
      </c>
      <c r="G47" s="22" t="s">
        <v>231</v>
      </c>
      <c r="H47" s="23">
        <v>0</v>
      </c>
      <c r="J47" s="23">
        <v>0</v>
      </c>
      <c r="L47" s="23">
        <v>0</v>
      </c>
      <c r="N47" s="23">
        <v>0</v>
      </c>
      <c r="P47" s="23">
        <v>20</v>
      </c>
      <c r="R47" s="23">
        <v>20</v>
      </c>
      <c r="T47" s="23">
        <v>0</v>
      </c>
      <c r="V47" s="23">
        <v>20</v>
      </c>
      <c r="X47" s="23">
        <v>20</v>
      </c>
    </row>
    <row r="48" spans="6:24" ht="11.25" customHeight="1" outlineLevel="1" x14ac:dyDescent="0.25">
      <c r="F48" s="21">
        <v>12801</v>
      </c>
      <c r="G48" s="22" t="s">
        <v>58</v>
      </c>
      <c r="H48" s="23">
        <v>40088</v>
      </c>
      <c r="J48" s="23">
        <v>1350</v>
      </c>
      <c r="L48" s="23">
        <v>41438</v>
      </c>
      <c r="N48" s="23">
        <v>0</v>
      </c>
      <c r="P48" s="23">
        <v>590</v>
      </c>
      <c r="R48" s="23">
        <v>590</v>
      </c>
      <c r="T48" s="23">
        <v>40088</v>
      </c>
      <c r="V48" s="23">
        <v>1940</v>
      </c>
      <c r="X48" s="23">
        <v>42028</v>
      </c>
    </row>
    <row r="49" spans="6:24" ht="11.25" customHeight="1" outlineLevel="1" x14ac:dyDescent="0.25">
      <c r="F49" s="21">
        <v>12900</v>
      </c>
      <c r="G49" s="22" t="s">
        <v>59</v>
      </c>
      <c r="H49" s="23">
        <v>0</v>
      </c>
      <c r="J49" s="23">
        <v>136883</v>
      </c>
      <c r="L49" s="23">
        <v>136883</v>
      </c>
      <c r="N49" s="23">
        <v>0</v>
      </c>
      <c r="P49" s="23">
        <v>100</v>
      </c>
      <c r="R49" s="23">
        <v>100</v>
      </c>
      <c r="T49" s="23">
        <v>0</v>
      </c>
      <c r="V49" s="23">
        <v>136983</v>
      </c>
      <c r="X49" s="23">
        <v>136983</v>
      </c>
    </row>
    <row r="50" spans="6:24" ht="11.25" customHeight="1" outlineLevel="1" x14ac:dyDescent="0.25">
      <c r="F50" s="21">
        <v>12901</v>
      </c>
      <c r="G50" s="22" t="s">
        <v>60</v>
      </c>
      <c r="H50" s="23">
        <v>0</v>
      </c>
      <c r="J50" s="23">
        <v>0</v>
      </c>
      <c r="L50" s="23">
        <v>0</v>
      </c>
      <c r="N50" s="23">
        <v>0</v>
      </c>
      <c r="P50" s="23">
        <v>60</v>
      </c>
      <c r="R50" s="23">
        <v>60</v>
      </c>
      <c r="T50" s="23">
        <v>0</v>
      </c>
      <c r="V50" s="23">
        <v>60</v>
      </c>
      <c r="X50" s="23">
        <v>60</v>
      </c>
    </row>
    <row r="51" spans="6:24" ht="11.25" customHeight="1" outlineLevel="1" x14ac:dyDescent="0.25">
      <c r="F51" s="21">
        <v>13002</v>
      </c>
      <c r="G51" s="22" t="s">
        <v>61</v>
      </c>
      <c r="H51" s="23">
        <v>0</v>
      </c>
      <c r="J51" s="23">
        <v>1800</v>
      </c>
      <c r="L51" s="23">
        <v>1800</v>
      </c>
      <c r="N51" s="23">
        <v>0</v>
      </c>
      <c r="P51" s="23">
        <v>20230</v>
      </c>
      <c r="R51" s="23">
        <v>20230</v>
      </c>
      <c r="T51" s="23">
        <v>0</v>
      </c>
      <c r="V51" s="23">
        <v>22030</v>
      </c>
      <c r="X51" s="23">
        <v>22030</v>
      </c>
    </row>
    <row r="52" spans="6:24" ht="11.25" customHeight="1" outlineLevel="1" x14ac:dyDescent="0.25">
      <c r="F52" s="21">
        <v>13003</v>
      </c>
      <c r="G52" s="22" t="s">
        <v>62</v>
      </c>
      <c r="H52" s="23">
        <v>0</v>
      </c>
      <c r="J52" s="23">
        <v>152155</v>
      </c>
      <c r="L52" s="23">
        <v>152155</v>
      </c>
      <c r="N52" s="23">
        <v>0</v>
      </c>
      <c r="P52" s="23">
        <v>31555</v>
      </c>
      <c r="R52" s="23">
        <v>31555</v>
      </c>
      <c r="T52" s="23">
        <v>0</v>
      </c>
      <c r="V52" s="23">
        <v>183710</v>
      </c>
      <c r="X52" s="23">
        <v>183710</v>
      </c>
    </row>
    <row r="53" spans="6:24" ht="11.25" customHeight="1" outlineLevel="1" x14ac:dyDescent="0.25">
      <c r="F53" s="21">
        <v>13004</v>
      </c>
      <c r="G53" s="22" t="s">
        <v>63</v>
      </c>
      <c r="H53" s="23">
        <v>0</v>
      </c>
      <c r="J53" s="23">
        <v>149350</v>
      </c>
      <c r="L53" s="23">
        <v>149350</v>
      </c>
      <c r="N53" s="23">
        <v>0</v>
      </c>
      <c r="P53" s="23">
        <v>136955</v>
      </c>
      <c r="R53" s="23">
        <v>136955</v>
      </c>
      <c r="T53" s="23">
        <v>0</v>
      </c>
      <c r="V53" s="23">
        <v>286305</v>
      </c>
      <c r="X53" s="23">
        <v>286305</v>
      </c>
    </row>
    <row r="54" spans="6:24" ht="11.25" customHeight="1" outlineLevel="1" x14ac:dyDescent="0.25">
      <c r="F54" s="21">
        <v>13100</v>
      </c>
      <c r="G54" s="22" t="s">
        <v>64</v>
      </c>
      <c r="H54" s="23">
        <v>15284</v>
      </c>
      <c r="J54" s="23">
        <v>1730</v>
      </c>
      <c r="L54" s="23">
        <v>17014</v>
      </c>
      <c r="N54" s="23">
        <v>0</v>
      </c>
      <c r="P54" s="23">
        <v>211</v>
      </c>
      <c r="R54" s="23">
        <v>211</v>
      </c>
      <c r="T54" s="23">
        <v>15284</v>
      </c>
      <c r="V54" s="23">
        <v>1941</v>
      </c>
      <c r="X54" s="23">
        <v>17225</v>
      </c>
    </row>
    <row r="55" spans="6:24" ht="11.25" customHeight="1" outlineLevel="1" x14ac:dyDescent="0.25">
      <c r="F55" s="21">
        <v>13200</v>
      </c>
      <c r="G55" s="22" t="s">
        <v>207</v>
      </c>
      <c r="H55" s="23">
        <v>25300</v>
      </c>
      <c r="J55" s="23">
        <v>6209</v>
      </c>
      <c r="L55" s="23">
        <v>31509</v>
      </c>
      <c r="N55" s="23">
        <v>0</v>
      </c>
      <c r="P55" s="23">
        <v>5571</v>
      </c>
      <c r="R55" s="23">
        <v>5571</v>
      </c>
      <c r="T55" s="23">
        <v>25300</v>
      </c>
      <c r="V55" s="23">
        <v>11780</v>
      </c>
      <c r="X55" s="23">
        <v>37080</v>
      </c>
    </row>
    <row r="56" spans="6:24" ht="11.25" customHeight="1" outlineLevel="1" x14ac:dyDescent="0.25">
      <c r="F56" s="21">
        <v>13201</v>
      </c>
      <c r="G56" s="22" t="s">
        <v>208</v>
      </c>
      <c r="H56" s="23">
        <v>16725</v>
      </c>
      <c r="J56" s="23">
        <v>14280</v>
      </c>
      <c r="L56" s="23">
        <v>31005</v>
      </c>
      <c r="N56" s="23">
        <v>0</v>
      </c>
      <c r="P56" s="23">
        <v>2796</v>
      </c>
      <c r="R56" s="23">
        <v>2796</v>
      </c>
      <c r="T56" s="23">
        <v>16725</v>
      </c>
      <c r="V56" s="23">
        <v>17076</v>
      </c>
      <c r="X56" s="23">
        <v>33801</v>
      </c>
    </row>
    <row r="57" spans="6:24" ht="11.25" customHeight="1" outlineLevel="1" x14ac:dyDescent="0.25">
      <c r="F57" s="21">
        <v>13305</v>
      </c>
      <c r="G57" s="22" t="s">
        <v>202</v>
      </c>
      <c r="H57" s="23">
        <v>24186</v>
      </c>
      <c r="J57" s="23">
        <v>0</v>
      </c>
      <c r="L57" s="23">
        <v>24186</v>
      </c>
      <c r="N57" s="23">
        <v>0</v>
      </c>
      <c r="P57" s="23">
        <v>0</v>
      </c>
      <c r="R57" s="23">
        <v>0</v>
      </c>
      <c r="T57" s="23">
        <v>24186</v>
      </c>
      <c r="V57" s="23">
        <v>0</v>
      </c>
      <c r="X57" s="23">
        <v>24186</v>
      </c>
    </row>
    <row r="58" spans="6:24" ht="11.25" customHeight="1" outlineLevel="1" x14ac:dyDescent="0.25">
      <c r="F58" s="21">
        <v>13308</v>
      </c>
      <c r="G58" s="22" t="s">
        <v>209</v>
      </c>
      <c r="H58" s="23">
        <v>500</v>
      </c>
      <c r="J58" s="23">
        <v>0</v>
      </c>
      <c r="L58" s="23">
        <v>500</v>
      </c>
      <c r="N58" s="23">
        <v>0</v>
      </c>
      <c r="P58" s="23">
        <v>0</v>
      </c>
      <c r="R58" s="23">
        <v>0</v>
      </c>
      <c r="T58" s="23">
        <v>500</v>
      </c>
      <c r="V58" s="23">
        <v>0</v>
      </c>
      <c r="X58" s="23">
        <v>500</v>
      </c>
    </row>
    <row r="59" spans="6:24" ht="11.25" customHeight="1" outlineLevel="1" x14ac:dyDescent="0.25">
      <c r="F59" s="21">
        <v>13312</v>
      </c>
      <c r="G59" s="22" t="s">
        <v>210</v>
      </c>
      <c r="H59" s="23">
        <v>60308</v>
      </c>
      <c r="J59" s="23">
        <v>0</v>
      </c>
      <c r="L59" s="23">
        <v>60308</v>
      </c>
      <c r="N59" s="23">
        <v>0</v>
      </c>
      <c r="P59" s="23">
        <v>0</v>
      </c>
      <c r="R59" s="23">
        <v>0</v>
      </c>
      <c r="T59" s="23">
        <v>60308</v>
      </c>
      <c r="V59" s="23">
        <v>0</v>
      </c>
      <c r="X59" s="23">
        <v>60308</v>
      </c>
    </row>
    <row r="60" spans="6:24" ht="11.25" customHeight="1" outlineLevel="1" x14ac:dyDescent="0.25">
      <c r="F60" s="21">
        <v>13318</v>
      </c>
      <c r="G60" s="22" t="s">
        <v>65</v>
      </c>
      <c r="H60" s="23">
        <v>61411</v>
      </c>
      <c r="J60" s="23">
        <v>0</v>
      </c>
      <c r="L60" s="23">
        <v>61411</v>
      </c>
      <c r="N60" s="23">
        <v>0</v>
      </c>
      <c r="P60" s="23">
        <v>0</v>
      </c>
      <c r="R60" s="23">
        <v>0</v>
      </c>
      <c r="T60" s="23">
        <v>61411</v>
      </c>
      <c r="V60" s="23">
        <v>0</v>
      </c>
      <c r="X60" s="23">
        <v>61411</v>
      </c>
    </row>
    <row r="61" spans="6:24" ht="11.25" customHeight="1" outlineLevel="1" x14ac:dyDescent="0.25">
      <c r="F61" s="21">
        <v>13900</v>
      </c>
      <c r="G61" s="22" t="s">
        <v>66</v>
      </c>
      <c r="H61" s="23">
        <v>2000</v>
      </c>
      <c r="J61" s="23">
        <v>25659</v>
      </c>
      <c r="L61" s="23">
        <v>27659</v>
      </c>
      <c r="N61" s="23">
        <v>0</v>
      </c>
      <c r="P61" s="23">
        <v>4480</v>
      </c>
      <c r="R61" s="23">
        <v>4480</v>
      </c>
      <c r="T61" s="23">
        <v>2000</v>
      </c>
      <c r="V61" s="23">
        <v>30139</v>
      </c>
      <c r="X61" s="23">
        <v>32139</v>
      </c>
    </row>
    <row r="62" spans="6:24" ht="11.25" customHeight="1" outlineLevel="1" x14ac:dyDescent="0.25">
      <c r="F62" s="21">
        <v>13901</v>
      </c>
      <c r="G62" s="22" t="s">
        <v>67</v>
      </c>
      <c r="H62" s="23">
        <v>0</v>
      </c>
      <c r="J62" s="23">
        <v>40</v>
      </c>
      <c r="L62" s="23">
        <v>40</v>
      </c>
      <c r="N62" s="23">
        <v>0</v>
      </c>
      <c r="P62" s="23">
        <v>2140</v>
      </c>
      <c r="R62" s="23">
        <v>2140</v>
      </c>
      <c r="T62" s="23">
        <v>0</v>
      </c>
      <c r="V62" s="23">
        <v>2180</v>
      </c>
      <c r="X62" s="23">
        <v>2180</v>
      </c>
    </row>
    <row r="63" spans="6:24" ht="11.25" customHeight="1" outlineLevel="1" x14ac:dyDescent="0.25">
      <c r="F63" s="21">
        <v>13903</v>
      </c>
      <c r="G63" s="22" t="s">
        <v>68</v>
      </c>
      <c r="H63" s="23">
        <v>0</v>
      </c>
      <c r="J63" s="23">
        <v>16120</v>
      </c>
      <c r="L63" s="23">
        <v>16120</v>
      </c>
      <c r="N63" s="23">
        <v>0</v>
      </c>
      <c r="P63" s="23">
        <v>30303</v>
      </c>
      <c r="R63" s="23">
        <v>30303</v>
      </c>
      <c r="T63" s="23">
        <v>0</v>
      </c>
      <c r="V63" s="23">
        <v>46423</v>
      </c>
      <c r="X63" s="23">
        <v>46423</v>
      </c>
    </row>
    <row r="64" spans="6:24" ht="11.25" customHeight="1" outlineLevel="1" x14ac:dyDescent="0.25">
      <c r="F64" s="21">
        <v>13904</v>
      </c>
      <c r="G64" s="22" t="s">
        <v>69</v>
      </c>
      <c r="H64" s="23">
        <v>4500</v>
      </c>
      <c r="J64" s="23">
        <v>35011</v>
      </c>
      <c r="L64" s="23">
        <v>39511</v>
      </c>
      <c r="N64" s="23">
        <v>0</v>
      </c>
      <c r="P64" s="23">
        <v>28718</v>
      </c>
      <c r="R64" s="23">
        <v>28718</v>
      </c>
      <c r="T64" s="23">
        <v>4500</v>
      </c>
      <c r="V64" s="23">
        <v>63729</v>
      </c>
      <c r="X64" s="23">
        <v>68229</v>
      </c>
    </row>
    <row r="65" spans="4:25" ht="11.25" customHeight="1" outlineLevel="1" x14ac:dyDescent="0.25">
      <c r="F65" s="21">
        <v>14100</v>
      </c>
      <c r="G65" s="22" t="s">
        <v>193</v>
      </c>
      <c r="H65" s="23">
        <v>0</v>
      </c>
      <c r="J65" s="23">
        <v>765</v>
      </c>
      <c r="L65" s="23">
        <v>765</v>
      </c>
      <c r="N65" s="23">
        <v>0</v>
      </c>
      <c r="P65" s="23">
        <v>2748</v>
      </c>
      <c r="R65" s="23">
        <v>2748</v>
      </c>
      <c r="T65" s="23">
        <v>0</v>
      </c>
      <c r="V65" s="23">
        <v>3513</v>
      </c>
      <c r="X65" s="23">
        <v>3513</v>
      </c>
    </row>
    <row r="66" spans="4:25" ht="11.25" customHeight="1" outlineLevel="1" x14ac:dyDescent="0.25">
      <c r="F66" s="21">
        <v>14201</v>
      </c>
      <c r="G66" s="22" t="s">
        <v>70</v>
      </c>
      <c r="H66" s="23">
        <v>17400</v>
      </c>
      <c r="J66" s="23">
        <v>52697</v>
      </c>
      <c r="L66" s="23">
        <v>70097</v>
      </c>
      <c r="N66" s="23">
        <v>0</v>
      </c>
      <c r="P66" s="23">
        <v>2223</v>
      </c>
      <c r="R66" s="23">
        <v>2223</v>
      </c>
      <c r="T66" s="23">
        <v>17400</v>
      </c>
      <c r="V66" s="23">
        <v>54920</v>
      </c>
      <c r="X66" s="23">
        <v>72320</v>
      </c>
    </row>
    <row r="67" spans="4:25" ht="11.25" customHeight="1" outlineLevel="1" x14ac:dyDescent="0.25">
      <c r="F67" s="21">
        <v>14300</v>
      </c>
      <c r="G67" s="22" t="s">
        <v>71</v>
      </c>
      <c r="H67" s="23">
        <v>149176</v>
      </c>
      <c r="J67" s="23">
        <v>0</v>
      </c>
      <c r="L67" s="23">
        <v>149176</v>
      </c>
      <c r="N67" s="23">
        <v>0</v>
      </c>
      <c r="P67" s="23">
        <v>34</v>
      </c>
      <c r="R67" s="23">
        <v>34</v>
      </c>
      <c r="T67" s="23">
        <v>149176</v>
      </c>
      <c r="V67" s="23">
        <v>34</v>
      </c>
      <c r="X67" s="23">
        <v>149210</v>
      </c>
    </row>
    <row r="68" spans="4:25" ht="11.25" customHeight="1" outlineLevel="1" x14ac:dyDescent="0.25">
      <c r="F68" s="21">
        <v>14600</v>
      </c>
      <c r="G68" s="22" t="s">
        <v>72</v>
      </c>
      <c r="H68" s="23">
        <v>5195</v>
      </c>
      <c r="J68" s="23">
        <v>0</v>
      </c>
      <c r="L68" s="23">
        <v>5195</v>
      </c>
      <c r="N68" s="23">
        <v>0</v>
      </c>
      <c r="P68" s="23">
        <v>0</v>
      </c>
      <c r="R68" s="23">
        <v>0</v>
      </c>
      <c r="T68" s="23">
        <v>5195</v>
      </c>
      <c r="V68" s="23">
        <v>0</v>
      </c>
      <c r="X68" s="23">
        <v>5195</v>
      </c>
    </row>
    <row r="69" spans="4:25" ht="11.25" customHeight="1" outlineLevel="1" x14ac:dyDescent="0.25">
      <c r="F69" s="21">
        <v>14700</v>
      </c>
      <c r="G69" s="22" t="s">
        <v>73</v>
      </c>
      <c r="H69" s="23">
        <v>0</v>
      </c>
      <c r="J69" s="23">
        <v>400</v>
      </c>
      <c r="L69" s="23">
        <v>400</v>
      </c>
      <c r="N69" s="23">
        <v>0</v>
      </c>
      <c r="P69" s="23">
        <v>6900</v>
      </c>
      <c r="R69" s="23">
        <v>6900</v>
      </c>
      <c r="T69" s="23">
        <v>0</v>
      </c>
      <c r="V69" s="23">
        <v>7300</v>
      </c>
      <c r="X69" s="23">
        <v>7300</v>
      </c>
    </row>
    <row r="70" spans="4:25" ht="11.25" customHeight="1" outlineLevel="1" x14ac:dyDescent="0.25">
      <c r="F70" s="21">
        <v>14900</v>
      </c>
      <c r="G70" s="22" t="s">
        <v>74</v>
      </c>
      <c r="H70" s="23">
        <v>0</v>
      </c>
      <c r="J70" s="23">
        <v>0</v>
      </c>
      <c r="L70" s="23">
        <v>0</v>
      </c>
      <c r="N70" s="23">
        <v>0</v>
      </c>
      <c r="P70" s="23">
        <v>704</v>
      </c>
      <c r="R70" s="23">
        <v>704</v>
      </c>
      <c r="T70" s="23">
        <v>0</v>
      </c>
      <c r="V70" s="23">
        <v>704</v>
      </c>
      <c r="X70" s="23">
        <v>704</v>
      </c>
    </row>
    <row r="71" spans="4:25" ht="11.25" customHeight="1" outlineLevel="1" x14ac:dyDescent="0.25">
      <c r="F71" s="21">
        <v>15200</v>
      </c>
      <c r="G71" s="22" t="s">
        <v>75</v>
      </c>
      <c r="H71" s="23">
        <v>4912</v>
      </c>
      <c r="J71" s="23">
        <v>0</v>
      </c>
      <c r="L71" s="23">
        <v>4912</v>
      </c>
      <c r="N71" s="23">
        <v>0</v>
      </c>
      <c r="P71" s="23">
        <v>0</v>
      </c>
      <c r="R71" s="23">
        <v>0</v>
      </c>
      <c r="T71" s="23">
        <v>4912</v>
      </c>
      <c r="V71" s="23">
        <v>0</v>
      </c>
      <c r="X71" s="23">
        <v>4912</v>
      </c>
    </row>
    <row r="72" spans="4:25" ht="11.25" customHeight="1" outlineLevel="1" x14ac:dyDescent="0.25">
      <c r="F72" s="21">
        <v>15201</v>
      </c>
      <c r="G72" s="22" t="s">
        <v>211</v>
      </c>
      <c r="H72" s="23">
        <v>0</v>
      </c>
      <c r="J72" s="23">
        <v>800</v>
      </c>
      <c r="L72" s="23">
        <v>800</v>
      </c>
      <c r="N72" s="23">
        <v>0</v>
      </c>
      <c r="P72" s="23">
        <v>0</v>
      </c>
      <c r="R72" s="23">
        <v>0</v>
      </c>
      <c r="T72" s="23">
        <v>0</v>
      </c>
      <c r="V72" s="23">
        <v>800</v>
      </c>
      <c r="X72" s="23">
        <v>800</v>
      </c>
    </row>
    <row r="73" spans="4:25" ht="11.25" customHeight="1" outlineLevel="1" x14ac:dyDescent="0.25">
      <c r="F73" s="21">
        <v>15202</v>
      </c>
      <c r="G73" s="22" t="s">
        <v>198</v>
      </c>
      <c r="H73" s="23">
        <v>0</v>
      </c>
      <c r="J73" s="23">
        <v>221</v>
      </c>
      <c r="L73" s="23">
        <v>221</v>
      </c>
      <c r="N73" s="23">
        <v>0</v>
      </c>
      <c r="P73" s="23">
        <v>140</v>
      </c>
      <c r="R73" s="23">
        <v>140</v>
      </c>
      <c r="T73" s="23">
        <v>0</v>
      </c>
      <c r="V73" s="23">
        <v>361</v>
      </c>
      <c r="X73" s="23">
        <v>361</v>
      </c>
    </row>
    <row r="74" spans="4:25" ht="11.25" customHeight="1" outlineLevel="1" x14ac:dyDescent="0.25">
      <c r="F74" s="21">
        <v>15203</v>
      </c>
      <c r="G74" s="22" t="s">
        <v>76</v>
      </c>
      <c r="H74" s="23">
        <v>0</v>
      </c>
      <c r="J74" s="23">
        <v>373</v>
      </c>
      <c r="L74" s="23">
        <v>373</v>
      </c>
      <c r="N74" s="23">
        <v>0</v>
      </c>
      <c r="P74" s="23">
        <v>125</v>
      </c>
      <c r="R74" s="23">
        <v>125</v>
      </c>
      <c r="T74" s="23">
        <v>0</v>
      </c>
      <c r="V74" s="23">
        <v>498</v>
      </c>
      <c r="X74" s="23">
        <v>498</v>
      </c>
    </row>
    <row r="75" spans="4:25" ht="11.25" customHeight="1" outlineLevel="1" x14ac:dyDescent="0.25">
      <c r="F75" s="21">
        <v>15600</v>
      </c>
      <c r="G75" s="22" t="s">
        <v>77</v>
      </c>
      <c r="H75" s="23">
        <v>14900</v>
      </c>
      <c r="J75" s="23">
        <v>0</v>
      </c>
      <c r="L75" s="23">
        <v>14900</v>
      </c>
      <c r="N75" s="23">
        <v>0</v>
      </c>
      <c r="P75" s="23">
        <v>0</v>
      </c>
      <c r="R75" s="23">
        <v>0</v>
      </c>
      <c r="T75" s="23">
        <v>14900</v>
      </c>
      <c r="V75" s="23">
        <v>0</v>
      </c>
      <c r="X75" s="23">
        <v>14900</v>
      </c>
    </row>
    <row r="76" spans="4:25" ht="11.25" customHeight="1" outlineLevel="1" x14ac:dyDescent="0.25">
      <c r="F76" s="21">
        <v>16001</v>
      </c>
      <c r="G76" s="22" t="s">
        <v>225</v>
      </c>
      <c r="H76" s="23">
        <v>0</v>
      </c>
      <c r="J76" s="23">
        <v>413</v>
      </c>
      <c r="L76" s="23">
        <v>413</v>
      </c>
      <c r="N76" s="23">
        <v>0</v>
      </c>
      <c r="P76" s="23">
        <v>178</v>
      </c>
      <c r="R76" s="23">
        <v>178</v>
      </c>
      <c r="T76" s="23">
        <v>0</v>
      </c>
      <c r="V76" s="23">
        <v>591</v>
      </c>
      <c r="X76" s="23">
        <v>591</v>
      </c>
    </row>
    <row r="77" spans="4:25" ht="14.25" customHeight="1" x14ac:dyDescent="0.25">
      <c r="H77" s="24" t="s">
        <v>78</v>
      </c>
      <c r="I77" s="24">
        <f>SUM($H$2:$H$76)</f>
        <v>2112332</v>
      </c>
      <c r="J77" s="24" t="s">
        <v>79</v>
      </c>
      <c r="K77" s="24">
        <f>SUM($J$2:$J$76)</f>
        <v>751698</v>
      </c>
      <c r="L77" s="24" t="s">
        <v>80</v>
      </c>
      <c r="M77" s="24">
        <f>SUM($L$2:$L$76)</f>
        <v>2864030</v>
      </c>
      <c r="N77" s="24" t="s">
        <v>81</v>
      </c>
      <c r="O77" s="24">
        <f>SUM($N$2:$N$76)</f>
        <v>0</v>
      </c>
      <c r="P77" s="24" t="s">
        <v>82</v>
      </c>
      <c r="Q77" s="24">
        <f>SUM($P$2:$P$76)</f>
        <v>321918</v>
      </c>
      <c r="R77" s="24" t="s">
        <v>83</v>
      </c>
      <c r="S77" s="24">
        <f>SUM($R$2:$R$76)</f>
        <v>321918</v>
      </c>
      <c r="T77" s="24" t="s">
        <v>84</v>
      </c>
      <c r="U77" s="24">
        <f>SUM($T$2:$T$76)</f>
        <v>2112332</v>
      </c>
      <c r="V77" s="24" t="s">
        <v>85</v>
      </c>
      <c r="W77" s="24">
        <f>SUM($V$2:$V$76)</f>
        <v>1073616</v>
      </c>
      <c r="X77" s="24" t="s">
        <v>86</v>
      </c>
      <c r="Y77" s="24">
        <f>SUM($X$2:$X$76)</f>
        <v>3185948</v>
      </c>
    </row>
    <row r="78" spans="4:25" ht="14.25" customHeight="1" x14ac:dyDescent="0.25">
      <c r="D78" s="19" t="s">
        <v>87</v>
      </c>
      <c r="E78" s="20" t="s">
        <v>232</v>
      </c>
    </row>
    <row r="79" spans="4:25" ht="11.25" customHeight="1" outlineLevel="1" x14ac:dyDescent="0.25">
      <c r="F79" s="21">
        <v>20100</v>
      </c>
      <c r="G79" s="22" t="s">
        <v>88</v>
      </c>
      <c r="H79" s="23">
        <v>0</v>
      </c>
      <c r="J79" s="23">
        <v>614</v>
      </c>
      <c r="L79" s="23">
        <v>614</v>
      </c>
      <c r="N79" s="23">
        <v>0</v>
      </c>
      <c r="P79" s="23">
        <v>1823</v>
      </c>
      <c r="R79" s="23">
        <v>1823</v>
      </c>
      <c r="T79" s="23">
        <v>0</v>
      </c>
      <c r="V79" s="23">
        <v>2437</v>
      </c>
      <c r="X79" s="23">
        <v>2437</v>
      </c>
    </row>
    <row r="80" spans="4:25" ht="11.25" customHeight="1" outlineLevel="1" x14ac:dyDescent="0.25">
      <c r="F80" s="21">
        <v>20200</v>
      </c>
      <c r="G80" s="22" t="s">
        <v>212</v>
      </c>
      <c r="H80" s="23">
        <v>28</v>
      </c>
      <c r="J80" s="23">
        <v>300</v>
      </c>
      <c r="L80" s="23">
        <v>328</v>
      </c>
      <c r="N80" s="23">
        <v>0</v>
      </c>
      <c r="P80" s="23">
        <v>115</v>
      </c>
      <c r="R80" s="23">
        <v>115</v>
      </c>
      <c r="T80" s="23">
        <v>28</v>
      </c>
      <c r="V80" s="23">
        <v>415</v>
      </c>
      <c r="X80" s="23">
        <v>443</v>
      </c>
    </row>
    <row r="81" spans="6:24" ht="11.25" customHeight="1" outlineLevel="1" x14ac:dyDescent="0.25">
      <c r="F81" s="21">
        <v>20206</v>
      </c>
      <c r="G81" s="22" t="s">
        <v>89</v>
      </c>
      <c r="H81" s="23">
        <v>68615</v>
      </c>
      <c r="J81" s="23">
        <v>500</v>
      </c>
      <c r="L81" s="23">
        <v>69115</v>
      </c>
      <c r="N81" s="23">
        <v>0</v>
      </c>
      <c r="P81" s="23">
        <v>0</v>
      </c>
      <c r="R81" s="23">
        <v>0</v>
      </c>
      <c r="T81" s="23">
        <v>68615</v>
      </c>
      <c r="V81" s="23">
        <v>500</v>
      </c>
      <c r="X81" s="23">
        <v>69115</v>
      </c>
    </row>
    <row r="82" spans="6:24" ht="11.25" customHeight="1" outlineLevel="1" x14ac:dyDescent="0.25">
      <c r="F82" s="21">
        <v>20221</v>
      </c>
      <c r="G82" s="22" t="s">
        <v>90</v>
      </c>
      <c r="H82" s="23">
        <v>0</v>
      </c>
      <c r="J82" s="23">
        <v>2005</v>
      </c>
      <c r="L82" s="23">
        <v>2005</v>
      </c>
      <c r="N82" s="23">
        <v>0</v>
      </c>
      <c r="P82" s="23">
        <v>1035</v>
      </c>
      <c r="R82" s="23">
        <v>1035</v>
      </c>
      <c r="T82" s="23">
        <v>0</v>
      </c>
      <c r="V82" s="23">
        <v>3040</v>
      </c>
      <c r="X82" s="23">
        <v>3040</v>
      </c>
    </row>
    <row r="83" spans="6:24" ht="11.25" customHeight="1" outlineLevel="1" x14ac:dyDescent="0.25">
      <c r="F83" s="21">
        <v>20300</v>
      </c>
      <c r="G83" s="22" t="s">
        <v>91</v>
      </c>
      <c r="H83" s="23">
        <v>2553</v>
      </c>
      <c r="J83" s="23">
        <v>0</v>
      </c>
      <c r="L83" s="23">
        <v>2553</v>
      </c>
      <c r="N83" s="23">
        <v>0</v>
      </c>
      <c r="P83" s="23">
        <v>12</v>
      </c>
      <c r="R83" s="23">
        <v>12</v>
      </c>
      <c r="T83" s="23">
        <v>2553</v>
      </c>
      <c r="V83" s="23">
        <v>12</v>
      </c>
      <c r="X83" s="23">
        <v>2565</v>
      </c>
    </row>
    <row r="84" spans="6:24" ht="11.25" customHeight="1" outlineLevel="1" x14ac:dyDescent="0.25">
      <c r="F84" s="21">
        <v>20500</v>
      </c>
      <c r="G84" s="22" t="s">
        <v>92</v>
      </c>
      <c r="H84" s="23">
        <v>50938</v>
      </c>
      <c r="J84" s="23">
        <v>822</v>
      </c>
      <c r="L84" s="23">
        <v>51760</v>
      </c>
      <c r="N84" s="23">
        <v>0</v>
      </c>
      <c r="P84" s="23">
        <v>894</v>
      </c>
      <c r="R84" s="23">
        <v>894</v>
      </c>
      <c r="T84" s="23">
        <v>50938</v>
      </c>
      <c r="V84" s="23">
        <v>1716</v>
      </c>
      <c r="X84" s="23">
        <v>52654</v>
      </c>
    </row>
    <row r="85" spans="6:24" ht="11.25" customHeight="1" outlineLevel="1" x14ac:dyDescent="0.25">
      <c r="F85" s="21">
        <v>20601</v>
      </c>
      <c r="G85" s="22" t="s">
        <v>93</v>
      </c>
      <c r="H85" s="23">
        <v>9046</v>
      </c>
      <c r="J85" s="23">
        <v>8949</v>
      </c>
      <c r="L85" s="23">
        <v>17995</v>
      </c>
      <c r="N85" s="23">
        <v>0</v>
      </c>
      <c r="P85" s="23">
        <v>41413</v>
      </c>
      <c r="R85" s="23">
        <v>41413</v>
      </c>
      <c r="T85" s="23">
        <v>9046</v>
      </c>
      <c r="V85" s="23">
        <v>50362</v>
      </c>
      <c r="X85" s="23">
        <v>59408</v>
      </c>
    </row>
    <row r="86" spans="6:24" ht="11.25" customHeight="1" outlineLevel="1" x14ac:dyDescent="0.25">
      <c r="F86" s="21">
        <v>20800</v>
      </c>
      <c r="G86" s="22" t="s">
        <v>94</v>
      </c>
      <c r="H86" s="23">
        <v>0</v>
      </c>
      <c r="J86" s="23">
        <v>10</v>
      </c>
      <c r="L86" s="23">
        <v>10</v>
      </c>
      <c r="N86" s="23">
        <v>0</v>
      </c>
      <c r="P86" s="23">
        <v>5186</v>
      </c>
      <c r="R86" s="23">
        <v>5186</v>
      </c>
      <c r="T86" s="23">
        <v>0</v>
      </c>
      <c r="V86" s="23">
        <v>5196</v>
      </c>
      <c r="X86" s="23">
        <v>5196</v>
      </c>
    </row>
    <row r="87" spans="6:24" ht="11.25" customHeight="1" outlineLevel="1" x14ac:dyDescent="0.25">
      <c r="F87" s="21">
        <v>20801</v>
      </c>
      <c r="G87" s="22" t="s">
        <v>95</v>
      </c>
      <c r="H87" s="23">
        <v>16520</v>
      </c>
      <c r="J87" s="23">
        <v>19860</v>
      </c>
      <c r="L87" s="23">
        <v>36380</v>
      </c>
      <c r="N87" s="23">
        <v>0</v>
      </c>
      <c r="P87" s="23">
        <v>184960</v>
      </c>
      <c r="R87" s="23">
        <v>184960</v>
      </c>
      <c r="T87" s="23">
        <v>16520</v>
      </c>
      <c r="V87" s="23">
        <v>204820</v>
      </c>
      <c r="X87" s="23">
        <v>221340</v>
      </c>
    </row>
    <row r="88" spans="6:24" ht="11.25" customHeight="1" outlineLevel="1" x14ac:dyDescent="0.25">
      <c r="F88" s="21">
        <v>20803</v>
      </c>
      <c r="G88" s="22" t="s">
        <v>96</v>
      </c>
      <c r="H88" s="23">
        <v>0</v>
      </c>
      <c r="J88" s="23">
        <v>1248</v>
      </c>
      <c r="L88" s="23">
        <v>1248</v>
      </c>
      <c r="N88" s="23">
        <v>0</v>
      </c>
      <c r="P88" s="23">
        <v>9717</v>
      </c>
      <c r="R88" s="23">
        <v>9717</v>
      </c>
      <c r="T88" s="23">
        <v>0</v>
      </c>
      <c r="V88" s="23">
        <v>10965</v>
      </c>
      <c r="X88" s="23">
        <v>10965</v>
      </c>
    </row>
    <row r="89" spans="6:24" ht="11.25" customHeight="1" outlineLevel="1" x14ac:dyDescent="0.25">
      <c r="F89" s="21">
        <v>20805</v>
      </c>
      <c r="G89" s="22" t="s">
        <v>97</v>
      </c>
      <c r="H89" s="23">
        <v>35432</v>
      </c>
      <c r="J89" s="23">
        <v>2003</v>
      </c>
      <c r="L89" s="23">
        <v>37435</v>
      </c>
      <c r="N89" s="23">
        <v>0</v>
      </c>
      <c r="P89" s="23">
        <v>16160</v>
      </c>
      <c r="R89" s="23">
        <v>16160</v>
      </c>
      <c r="T89" s="23">
        <v>35432</v>
      </c>
      <c r="V89" s="23">
        <v>18163</v>
      </c>
      <c r="X89" s="23">
        <v>53595</v>
      </c>
    </row>
    <row r="90" spans="6:24" ht="11.25" customHeight="1" outlineLevel="1" x14ac:dyDescent="0.25">
      <c r="F90" s="21">
        <v>20900</v>
      </c>
      <c r="G90" s="22" t="s">
        <v>98</v>
      </c>
      <c r="H90" s="23">
        <v>177927</v>
      </c>
      <c r="J90" s="23">
        <v>24508</v>
      </c>
      <c r="L90" s="23">
        <v>202435</v>
      </c>
      <c r="N90" s="23">
        <v>0</v>
      </c>
      <c r="P90" s="23">
        <v>115342</v>
      </c>
      <c r="R90" s="23">
        <v>115342</v>
      </c>
      <c r="T90" s="23">
        <v>177927</v>
      </c>
      <c r="V90" s="23">
        <v>139850</v>
      </c>
      <c r="X90" s="23">
        <v>317777</v>
      </c>
    </row>
    <row r="91" spans="6:24" ht="11.25" customHeight="1" outlineLevel="1" x14ac:dyDescent="0.25">
      <c r="F91" s="21">
        <v>21203</v>
      </c>
      <c r="G91" s="22" t="s">
        <v>99</v>
      </c>
      <c r="H91" s="23">
        <v>330</v>
      </c>
      <c r="J91" s="23">
        <v>2116</v>
      </c>
      <c r="L91" s="23">
        <v>2446</v>
      </c>
      <c r="N91" s="23">
        <v>0</v>
      </c>
      <c r="P91" s="23">
        <v>2879</v>
      </c>
      <c r="R91" s="23">
        <v>2879</v>
      </c>
      <c r="T91" s="23">
        <v>330</v>
      </c>
      <c r="V91" s="23">
        <v>4995</v>
      </c>
      <c r="X91" s="23">
        <v>5325</v>
      </c>
    </row>
    <row r="92" spans="6:24" ht="11.25" customHeight="1" outlineLevel="1" x14ac:dyDescent="0.25">
      <c r="F92" s="21">
        <v>21206</v>
      </c>
      <c r="G92" s="22" t="s">
        <v>100</v>
      </c>
      <c r="H92" s="23">
        <v>448994</v>
      </c>
      <c r="J92" s="23">
        <v>6836</v>
      </c>
      <c r="L92" s="23">
        <v>455830</v>
      </c>
      <c r="N92" s="23">
        <v>0</v>
      </c>
      <c r="P92" s="23">
        <v>18169</v>
      </c>
      <c r="R92" s="23">
        <v>18169</v>
      </c>
      <c r="T92" s="23">
        <v>448994</v>
      </c>
      <c r="V92" s="23">
        <v>25005</v>
      </c>
      <c r="X92" s="23">
        <v>473999</v>
      </c>
    </row>
    <row r="93" spans="6:24" ht="11.25" customHeight="1" outlineLevel="1" x14ac:dyDescent="0.25">
      <c r="F93" s="21">
        <v>21211</v>
      </c>
      <c r="G93" s="22" t="s">
        <v>213</v>
      </c>
      <c r="H93" s="23">
        <v>86645</v>
      </c>
      <c r="J93" s="23">
        <v>0</v>
      </c>
      <c r="L93" s="23">
        <v>86645</v>
      </c>
      <c r="N93" s="23">
        <v>0</v>
      </c>
      <c r="P93" s="23">
        <v>0</v>
      </c>
      <c r="R93" s="23">
        <v>0</v>
      </c>
      <c r="T93" s="23">
        <v>86645</v>
      </c>
      <c r="V93" s="23">
        <v>0</v>
      </c>
      <c r="X93" s="23">
        <v>86645</v>
      </c>
    </row>
    <row r="94" spans="6:24" ht="11.25" customHeight="1" outlineLevel="1" x14ac:dyDescent="0.25">
      <c r="F94" s="21">
        <v>21213</v>
      </c>
      <c r="G94" s="22" t="s">
        <v>101</v>
      </c>
      <c r="H94" s="23">
        <v>0</v>
      </c>
      <c r="J94" s="23">
        <v>4</v>
      </c>
      <c r="L94" s="23">
        <v>4</v>
      </c>
      <c r="N94" s="23">
        <v>0</v>
      </c>
      <c r="P94" s="23">
        <v>406</v>
      </c>
      <c r="R94" s="23">
        <v>406</v>
      </c>
      <c r="T94" s="23">
        <v>0</v>
      </c>
      <c r="V94" s="23">
        <v>410</v>
      </c>
      <c r="X94" s="23">
        <v>410</v>
      </c>
    </row>
    <row r="95" spans="6:24" ht="11.25" customHeight="1" outlineLevel="1" x14ac:dyDescent="0.25">
      <c r="F95" s="21">
        <v>21301</v>
      </c>
      <c r="G95" s="22" t="s">
        <v>102</v>
      </c>
      <c r="H95" s="23">
        <v>3875</v>
      </c>
      <c r="J95" s="23">
        <v>25641</v>
      </c>
      <c r="L95" s="23">
        <v>29516</v>
      </c>
      <c r="N95" s="23">
        <v>0</v>
      </c>
      <c r="P95" s="23">
        <v>71849</v>
      </c>
      <c r="R95" s="23">
        <v>71849</v>
      </c>
      <c r="T95" s="23">
        <v>3875</v>
      </c>
      <c r="V95" s="23">
        <v>97490</v>
      </c>
      <c r="X95" s="23">
        <v>101365</v>
      </c>
    </row>
    <row r="96" spans="6:24" ht="21" customHeight="1" outlineLevel="1" x14ac:dyDescent="0.25">
      <c r="F96" s="21">
        <v>21305</v>
      </c>
      <c r="G96" s="22" t="s">
        <v>103</v>
      </c>
      <c r="H96" s="23">
        <v>1200</v>
      </c>
      <c r="J96" s="23">
        <v>4363</v>
      </c>
      <c r="L96" s="23">
        <v>5563</v>
      </c>
      <c r="N96" s="23">
        <v>0</v>
      </c>
      <c r="P96" s="23">
        <v>5140</v>
      </c>
      <c r="R96" s="23">
        <v>5140</v>
      </c>
      <c r="T96" s="23">
        <v>1200</v>
      </c>
      <c r="V96" s="23">
        <v>9503</v>
      </c>
      <c r="X96" s="23">
        <v>10703</v>
      </c>
    </row>
    <row r="97" spans="6:24" ht="11.25" customHeight="1" outlineLevel="1" x14ac:dyDescent="0.25">
      <c r="F97" s="21">
        <v>21309</v>
      </c>
      <c r="G97" s="22" t="s">
        <v>214</v>
      </c>
      <c r="H97" s="23">
        <v>0</v>
      </c>
      <c r="J97" s="23">
        <v>30</v>
      </c>
      <c r="L97" s="23">
        <v>30</v>
      </c>
      <c r="N97" s="23">
        <v>0</v>
      </c>
      <c r="P97" s="23">
        <v>590</v>
      </c>
      <c r="R97" s="23">
        <v>590</v>
      </c>
      <c r="T97" s="23">
        <v>0</v>
      </c>
      <c r="V97" s="23">
        <v>620</v>
      </c>
      <c r="X97" s="23">
        <v>620</v>
      </c>
    </row>
    <row r="98" spans="6:24" ht="11.25" customHeight="1" outlineLevel="1" x14ac:dyDescent="0.25">
      <c r="F98" s="21">
        <v>21400</v>
      </c>
      <c r="G98" s="22" t="s">
        <v>104</v>
      </c>
      <c r="H98" s="23">
        <v>220</v>
      </c>
      <c r="J98" s="23">
        <v>2819</v>
      </c>
      <c r="L98" s="23">
        <v>3039</v>
      </c>
      <c r="N98" s="23">
        <v>0</v>
      </c>
      <c r="P98" s="23">
        <v>22161</v>
      </c>
      <c r="R98" s="23">
        <v>22161</v>
      </c>
      <c r="T98" s="23">
        <v>220</v>
      </c>
      <c r="V98" s="23">
        <v>24980</v>
      </c>
      <c r="X98" s="23">
        <v>25200</v>
      </c>
    </row>
    <row r="99" spans="6:24" ht="11.25" customHeight="1" outlineLevel="1" x14ac:dyDescent="0.25">
      <c r="F99" s="21">
        <v>21500</v>
      </c>
      <c r="G99" s="22" t="s">
        <v>105</v>
      </c>
      <c r="H99" s="23">
        <v>107594</v>
      </c>
      <c r="J99" s="23">
        <v>0</v>
      </c>
      <c r="L99" s="23">
        <v>107594</v>
      </c>
      <c r="N99" s="23">
        <v>0</v>
      </c>
      <c r="P99" s="23">
        <v>0</v>
      </c>
      <c r="R99" s="23">
        <v>0</v>
      </c>
      <c r="T99" s="23">
        <v>107594</v>
      </c>
      <c r="V99" s="23">
        <v>0</v>
      </c>
      <c r="X99" s="23">
        <v>107594</v>
      </c>
    </row>
    <row r="100" spans="6:24" ht="11.25" customHeight="1" outlineLevel="1" x14ac:dyDescent="0.25">
      <c r="F100" s="21">
        <v>21600</v>
      </c>
      <c r="G100" s="22" t="s">
        <v>226</v>
      </c>
      <c r="H100" s="23">
        <v>255</v>
      </c>
      <c r="J100" s="23">
        <v>0</v>
      </c>
      <c r="L100" s="23">
        <v>255</v>
      </c>
      <c r="N100" s="23">
        <v>0</v>
      </c>
      <c r="P100" s="23">
        <v>0</v>
      </c>
      <c r="R100" s="23">
        <v>0</v>
      </c>
      <c r="T100" s="23">
        <v>255</v>
      </c>
      <c r="V100" s="23">
        <v>0</v>
      </c>
      <c r="X100" s="23">
        <v>255</v>
      </c>
    </row>
    <row r="101" spans="6:24" ht="11.25" customHeight="1" outlineLevel="1" x14ac:dyDescent="0.25">
      <c r="F101" s="21">
        <v>21700</v>
      </c>
      <c r="G101" s="22" t="s">
        <v>106</v>
      </c>
      <c r="H101" s="23">
        <v>4884</v>
      </c>
      <c r="J101" s="23">
        <v>0</v>
      </c>
      <c r="L101" s="23">
        <v>4884</v>
      </c>
      <c r="N101" s="23">
        <v>0</v>
      </c>
      <c r="P101" s="23">
        <v>0</v>
      </c>
      <c r="R101" s="23">
        <v>0</v>
      </c>
      <c r="T101" s="23">
        <v>4884</v>
      </c>
      <c r="V101" s="23">
        <v>0</v>
      </c>
      <c r="X101" s="23">
        <v>4884</v>
      </c>
    </row>
    <row r="102" spans="6:24" ht="11.25" customHeight="1" outlineLevel="1" x14ac:dyDescent="0.25">
      <c r="F102" s="21">
        <v>21800</v>
      </c>
      <c r="G102" s="22" t="s">
        <v>107</v>
      </c>
      <c r="H102" s="23">
        <v>0</v>
      </c>
      <c r="J102" s="23">
        <v>2357</v>
      </c>
      <c r="L102" s="23">
        <v>2357</v>
      </c>
      <c r="N102" s="23">
        <v>0</v>
      </c>
      <c r="P102" s="23">
        <v>605</v>
      </c>
      <c r="R102" s="23">
        <v>605</v>
      </c>
      <c r="T102" s="23">
        <v>0</v>
      </c>
      <c r="V102" s="23">
        <v>2962</v>
      </c>
      <c r="X102" s="23">
        <v>2962</v>
      </c>
    </row>
    <row r="103" spans="6:24" ht="21" customHeight="1" outlineLevel="1" x14ac:dyDescent="0.25">
      <c r="F103" s="21">
        <v>21904</v>
      </c>
      <c r="G103" s="22" t="s">
        <v>108</v>
      </c>
      <c r="H103" s="23">
        <v>7513</v>
      </c>
      <c r="J103" s="23">
        <v>0</v>
      </c>
      <c r="L103" s="23">
        <v>7513</v>
      </c>
      <c r="N103" s="23">
        <v>0</v>
      </c>
      <c r="P103" s="23">
        <v>0</v>
      </c>
      <c r="R103" s="23">
        <v>0</v>
      </c>
      <c r="T103" s="23">
        <v>7513</v>
      </c>
      <c r="V103" s="23">
        <v>0</v>
      </c>
      <c r="X103" s="23">
        <v>7513</v>
      </c>
    </row>
    <row r="104" spans="6:24" ht="11.25" customHeight="1" outlineLevel="1" x14ac:dyDescent="0.25">
      <c r="F104" s="21">
        <v>22000</v>
      </c>
      <c r="G104" s="22" t="s">
        <v>109</v>
      </c>
      <c r="H104" s="23">
        <v>0</v>
      </c>
      <c r="J104" s="23">
        <v>792</v>
      </c>
      <c r="L104" s="23">
        <v>792</v>
      </c>
      <c r="N104" s="23">
        <v>0</v>
      </c>
      <c r="P104" s="23">
        <v>4594</v>
      </c>
      <c r="R104" s="23">
        <v>4594</v>
      </c>
      <c r="T104" s="23">
        <v>0</v>
      </c>
      <c r="V104" s="23">
        <v>5386</v>
      </c>
      <c r="X104" s="23">
        <v>5386</v>
      </c>
    </row>
    <row r="105" spans="6:24" ht="11.25" customHeight="1" outlineLevel="1" x14ac:dyDescent="0.25">
      <c r="F105" s="21">
        <v>22310</v>
      </c>
      <c r="G105" s="22" t="s">
        <v>215</v>
      </c>
      <c r="H105" s="23">
        <v>5288</v>
      </c>
      <c r="J105" s="23">
        <v>936</v>
      </c>
      <c r="L105" s="23">
        <v>6224</v>
      </c>
      <c r="N105" s="23">
        <v>0</v>
      </c>
      <c r="P105" s="23">
        <v>10998</v>
      </c>
      <c r="R105" s="23">
        <v>10998</v>
      </c>
      <c r="T105" s="23">
        <v>5288</v>
      </c>
      <c r="V105" s="23">
        <v>11934</v>
      </c>
      <c r="X105" s="23">
        <v>17222</v>
      </c>
    </row>
    <row r="106" spans="6:24" ht="21" customHeight="1" outlineLevel="1" x14ac:dyDescent="0.25">
      <c r="F106" s="21">
        <v>22312</v>
      </c>
      <c r="G106" s="22" t="s">
        <v>110</v>
      </c>
      <c r="H106" s="23">
        <v>0</v>
      </c>
      <c r="J106" s="23">
        <v>1903</v>
      </c>
      <c r="L106" s="23">
        <v>1903</v>
      </c>
      <c r="N106" s="23">
        <v>0</v>
      </c>
      <c r="P106" s="23">
        <v>714</v>
      </c>
      <c r="R106" s="23">
        <v>714</v>
      </c>
      <c r="T106" s="23">
        <v>0</v>
      </c>
      <c r="V106" s="23">
        <v>2617</v>
      </c>
      <c r="X106" s="23">
        <v>2617</v>
      </c>
    </row>
    <row r="107" spans="6:24" ht="21" customHeight="1" outlineLevel="1" x14ac:dyDescent="0.25">
      <c r="F107" s="21">
        <v>22402</v>
      </c>
      <c r="G107" s="22" t="s">
        <v>111</v>
      </c>
      <c r="H107" s="23">
        <v>0</v>
      </c>
      <c r="J107" s="23">
        <v>6501</v>
      </c>
      <c r="L107" s="23">
        <v>6501</v>
      </c>
      <c r="N107" s="23">
        <v>0</v>
      </c>
      <c r="P107" s="23">
        <v>65789</v>
      </c>
      <c r="R107" s="23">
        <v>65789</v>
      </c>
      <c r="T107" s="23">
        <v>0</v>
      </c>
      <c r="V107" s="23">
        <v>72290</v>
      </c>
      <c r="X107" s="23">
        <v>72290</v>
      </c>
    </row>
    <row r="108" spans="6:24" ht="21" customHeight="1" outlineLevel="1" x14ac:dyDescent="0.25">
      <c r="F108" s="21">
        <v>22403</v>
      </c>
      <c r="G108" s="22" t="s">
        <v>112</v>
      </c>
      <c r="H108" s="23">
        <v>0</v>
      </c>
      <c r="J108" s="23">
        <v>200</v>
      </c>
      <c r="L108" s="23">
        <v>200</v>
      </c>
      <c r="N108" s="23">
        <v>0</v>
      </c>
      <c r="P108" s="23">
        <v>1100</v>
      </c>
      <c r="R108" s="23">
        <v>1100</v>
      </c>
      <c r="T108" s="23">
        <v>0</v>
      </c>
      <c r="V108" s="23">
        <v>1300</v>
      </c>
      <c r="X108" s="23">
        <v>1300</v>
      </c>
    </row>
    <row r="109" spans="6:24" ht="11.25" customHeight="1" outlineLevel="1" x14ac:dyDescent="0.25">
      <c r="F109" s="21">
        <v>22406</v>
      </c>
      <c r="G109" s="22" t="s">
        <v>113</v>
      </c>
      <c r="H109" s="23">
        <v>0</v>
      </c>
      <c r="J109" s="23">
        <v>10260</v>
      </c>
      <c r="L109" s="23">
        <v>10260</v>
      </c>
      <c r="N109" s="23">
        <v>0</v>
      </c>
      <c r="P109" s="23">
        <v>10417</v>
      </c>
      <c r="R109" s="23">
        <v>10417</v>
      </c>
      <c r="T109" s="23">
        <v>0</v>
      </c>
      <c r="V109" s="23">
        <v>20677</v>
      </c>
      <c r="X109" s="23">
        <v>20677</v>
      </c>
    </row>
    <row r="110" spans="6:24" ht="11.25" customHeight="1" outlineLevel="1" x14ac:dyDescent="0.25">
      <c r="F110" s="21">
        <v>22408</v>
      </c>
      <c r="G110" s="22" t="s">
        <v>114</v>
      </c>
      <c r="H110" s="23">
        <v>0</v>
      </c>
      <c r="J110" s="23">
        <v>0</v>
      </c>
      <c r="L110" s="23">
        <v>0</v>
      </c>
      <c r="N110" s="23">
        <v>0</v>
      </c>
      <c r="P110" s="23">
        <v>1700</v>
      </c>
      <c r="R110" s="23">
        <v>1700</v>
      </c>
      <c r="T110" s="23">
        <v>0</v>
      </c>
      <c r="V110" s="23">
        <v>1700</v>
      </c>
      <c r="X110" s="23">
        <v>1700</v>
      </c>
    </row>
    <row r="111" spans="6:24" ht="11.25" customHeight="1" outlineLevel="1" x14ac:dyDescent="0.25">
      <c r="F111" s="21">
        <v>22409</v>
      </c>
      <c r="G111" s="22" t="s">
        <v>115</v>
      </c>
      <c r="H111" s="23">
        <v>0</v>
      </c>
      <c r="J111" s="23">
        <v>150</v>
      </c>
      <c r="L111" s="23">
        <v>150</v>
      </c>
      <c r="N111" s="23">
        <v>0</v>
      </c>
      <c r="P111" s="23">
        <v>2410</v>
      </c>
      <c r="R111" s="23">
        <v>2410</v>
      </c>
      <c r="T111" s="23">
        <v>0</v>
      </c>
      <c r="V111" s="23">
        <v>2560</v>
      </c>
      <c r="X111" s="23">
        <v>2560</v>
      </c>
    </row>
    <row r="112" spans="6:24" ht="11.25" customHeight="1" outlineLevel="1" x14ac:dyDescent="0.25">
      <c r="F112" s="21">
        <v>22410</v>
      </c>
      <c r="G112" s="22" t="s">
        <v>116</v>
      </c>
      <c r="H112" s="23">
        <v>0</v>
      </c>
      <c r="J112" s="23">
        <v>240</v>
      </c>
      <c r="L112" s="23">
        <v>240</v>
      </c>
      <c r="N112" s="23">
        <v>0</v>
      </c>
      <c r="P112" s="23">
        <v>1085</v>
      </c>
      <c r="R112" s="23">
        <v>1085</v>
      </c>
      <c r="T112" s="23">
        <v>0</v>
      </c>
      <c r="V112" s="23">
        <v>1325</v>
      </c>
      <c r="X112" s="23">
        <v>1325</v>
      </c>
    </row>
    <row r="113" spans="6:24" ht="11.25" customHeight="1" outlineLevel="1" x14ac:dyDescent="0.25">
      <c r="F113" s="21">
        <v>22600</v>
      </c>
      <c r="G113" s="22" t="s">
        <v>117</v>
      </c>
      <c r="H113" s="23">
        <v>2814</v>
      </c>
      <c r="J113" s="23">
        <v>0</v>
      </c>
      <c r="L113" s="23">
        <v>2814</v>
      </c>
      <c r="N113" s="23">
        <v>0</v>
      </c>
      <c r="P113" s="23">
        <v>0</v>
      </c>
      <c r="R113" s="23">
        <v>0</v>
      </c>
      <c r="T113" s="23">
        <v>2814</v>
      </c>
      <c r="V113" s="23">
        <v>0</v>
      </c>
      <c r="X113" s="23">
        <v>2814</v>
      </c>
    </row>
    <row r="114" spans="6:24" ht="11.25" customHeight="1" outlineLevel="1" x14ac:dyDescent="0.25">
      <c r="F114" s="21">
        <v>22601</v>
      </c>
      <c r="G114" s="22" t="s">
        <v>118</v>
      </c>
      <c r="H114" s="23">
        <v>0</v>
      </c>
      <c r="J114" s="23">
        <v>0</v>
      </c>
      <c r="L114" s="23">
        <v>0</v>
      </c>
      <c r="N114" s="23">
        <v>0</v>
      </c>
      <c r="P114" s="23">
        <v>622</v>
      </c>
      <c r="R114" s="23">
        <v>622</v>
      </c>
      <c r="T114" s="23">
        <v>0</v>
      </c>
      <c r="V114" s="23">
        <v>622</v>
      </c>
      <c r="X114" s="23">
        <v>622</v>
      </c>
    </row>
    <row r="115" spans="6:24" ht="11.25" customHeight="1" outlineLevel="1" x14ac:dyDescent="0.25">
      <c r="F115" s="21">
        <v>22800</v>
      </c>
      <c r="G115" s="22" t="s">
        <v>216</v>
      </c>
      <c r="H115" s="23">
        <v>34756</v>
      </c>
      <c r="J115" s="23">
        <v>12303</v>
      </c>
      <c r="L115" s="23">
        <v>47059</v>
      </c>
      <c r="N115" s="23">
        <v>0</v>
      </c>
      <c r="P115" s="23">
        <v>25857</v>
      </c>
      <c r="R115" s="23">
        <v>25857</v>
      </c>
      <c r="T115" s="23">
        <v>34756</v>
      </c>
      <c r="V115" s="23">
        <v>38160</v>
      </c>
      <c r="X115" s="23">
        <v>72916</v>
      </c>
    </row>
    <row r="116" spans="6:24" ht="11.25" customHeight="1" outlineLevel="1" x14ac:dyDescent="0.25">
      <c r="F116" s="21">
        <v>22900</v>
      </c>
      <c r="G116" s="22" t="s">
        <v>119</v>
      </c>
      <c r="H116" s="23">
        <v>0</v>
      </c>
      <c r="J116" s="23">
        <v>1765</v>
      </c>
      <c r="L116" s="23">
        <v>1765</v>
      </c>
      <c r="N116" s="23">
        <v>0</v>
      </c>
      <c r="P116" s="23">
        <v>12471</v>
      </c>
      <c r="R116" s="23">
        <v>12471</v>
      </c>
      <c r="T116" s="23">
        <v>0</v>
      </c>
      <c r="V116" s="23">
        <v>14236</v>
      </c>
      <c r="X116" s="23">
        <v>14236</v>
      </c>
    </row>
    <row r="117" spans="6:24" ht="11.25" customHeight="1" outlineLevel="1" x14ac:dyDescent="0.25">
      <c r="F117" s="21">
        <v>23002</v>
      </c>
      <c r="G117" s="22" t="s">
        <v>120</v>
      </c>
      <c r="H117" s="23">
        <v>30512</v>
      </c>
      <c r="J117" s="23">
        <v>4394</v>
      </c>
      <c r="L117" s="23">
        <v>34906</v>
      </c>
      <c r="N117" s="23">
        <v>0</v>
      </c>
      <c r="P117" s="23">
        <v>115256</v>
      </c>
      <c r="R117" s="23">
        <v>115256</v>
      </c>
      <c r="T117" s="23">
        <v>30512</v>
      </c>
      <c r="V117" s="23">
        <v>119650</v>
      </c>
      <c r="X117" s="23">
        <v>150162</v>
      </c>
    </row>
    <row r="118" spans="6:24" ht="11.25" customHeight="1" outlineLevel="1" x14ac:dyDescent="0.25">
      <c r="F118" s="21">
        <v>23003</v>
      </c>
      <c r="G118" s="22" t="s">
        <v>217</v>
      </c>
      <c r="H118" s="23">
        <v>144112</v>
      </c>
      <c r="J118" s="23">
        <v>18911</v>
      </c>
      <c r="L118" s="23">
        <v>163023</v>
      </c>
      <c r="N118" s="23">
        <v>0</v>
      </c>
      <c r="P118" s="23">
        <v>82573</v>
      </c>
      <c r="R118" s="23">
        <v>82573</v>
      </c>
      <c r="T118" s="23">
        <v>144112</v>
      </c>
      <c r="V118" s="23">
        <v>101484</v>
      </c>
      <c r="X118" s="23">
        <v>245596</v>
      </c>
    </row>
    <row r="119" spans="6:24" ht="11.25" customHeight="1" outlineLevel="1" x14ac:dyDescent="0.25">
      <c r="F119" s="21">
        <v>23007</v>
      </c>
      <c r="G119" s="22" t="s">
        <v>121</v>
      </c>
      <c r="H119" s="23">
        <v>3772</v>
      </c>
      <c r="J119" s="23">
        <v>58</v>
      </c>
      <c r="L119" s="23">
        <v>3830</v>
      </c>
      <c r="N119" s="23">
        <v>0</v>
      </c>
      <c r="P119" s="23">
        <v>1034</v>
      </c>
      <c r="R119" s="23">
        <v>1034</v>
      </c>
      <c r="T119" s="23">
        <v>3772</v>
      </c>
      <c r="V119" s="23">
        <v>1092</v>
      </c>
      <c r="X119" s="23">
        <v>4864</v>
      </c>
    </row>
    <row r="120" spans="6:24" ht="11.25" customHeight="1" outlineLevel="1" x14ac:dyDescent="0.25">
      <c r="F120" s="21">
        <v>23008</v>
      </c>
      <c r="G120" s="22" t="s">
        <v>122</v>
      </c>
      <c r="H120" s="23">
        <v>2269</v>
      </c>
      <c r="J120" s="23">
        <v>1437</v>
      </c>
      <c r="L120" s="23">
        <v>3706</v>
      </c>
      <c r="N120" s="23">
        <v>0</v>
      </c>
      <c r="P120" s="23">
        <v>4940</v>
      </c>
      <c r="R120" s="23">
        <v>4940</v>
      </c>
      <c r="T120" s="23">
        <v>2269</v>
      </c>
      <c r="V120" s="23">
        <v>6377</v>
      </c>
      <c r="X120" s="23">
        <v>8646</v>
      </c>
    </row>
    <row r="121" spans="6:24" ht="11.25" customHeight="1" outlineLevel="1" x14ac:dyDescent="0.25">
      <c r="F121" s="21">
        <v>23100</v>
      </c>
      <c r="G121" s="22" t="s">
        <v>123</v>
      </c>
      <c r="H121" s="23">
        <v>39134</v>
      </c>
      <c r="J121" s="23">
        <v>25259</v>
      </c>
      <c r="L121" s="23">
        <v>64393</v>
      </c>
      <c r="N121" s="23">
        <v>0</v>
      </c>
      <c r="P121" s="23">
        <v>30651</v>
      </c>
      <c r="R121" s="23">
        <v>30651</v>
      </c>
      <c r="T121" s="23">
        <v>39134</v>
      </c>
      <c r="V121" s="23">
        <v>55910</v>
      </c>
      <c r="X121" s="23">
        <v>95044</v>
      </c>
    </row>
    <row r="122" spans="6:24" ht="11.25" customHeight="1" outlineLevel="1" x14ac:dyDescent="0.25">
      <c r="F122" s="21">
        <v>23200</v>
      </c>
      <c r="G122" s="22" t="s">
        <v>124</v>
      </c>
      <c r="H122" s="23">
        <v>0</v>
      </c>
      <c r="J122" s="23">
        <v>0</v>
      </c>
      <c r="L122" s="23">
        <v>0</v>
      </c>
      <c r="N122" s="23">
        <v>0</v>
      </c>
      <c r="P122" s="23">
        <v>480</v>
      </c>
      <c r="R122" s="23">
        <v>480</v>
      </c>
      <c r="T122" s="23">
        <v>0</v>
      </c>
      <c r="V122" s="23">
        <v>480</v>
      </c>
      <c r="X122" s="23">
        <v>480</v>
      </c>
    </row>
    <row r="123" spans="6:24" ht="11.25" customHeight="1" outlineLevel="1" x14ac:dyDescent="0.25">
      <c r="F123" s="21">
        <v>23300</v>
      </c>
      <c r="G123" s="22" t="s">
        <v>125</v>
      </c>
      <c r="H123" s="23">
        <v>714</v>
      </c>
      <c r="J123" s="23">
        <v>253</v>
      </c>
      <c r="L123" s="23">
        <v>967</v>
      </c>
      <c r="N123" s="23">
        <v>0</v>
      </c>
      <c r="P123" s="23">
        <v>0</v>
      </c>
      <c r="R123" s="23">
        <v>0</v>
      </c>
      <c r="T123" s="23">
        <v>714</v>
      </c>
      <c r="V123" s="23">
        <v>253</v>
      </c>
      <c r="X123" s="23">
        <v>967</v>
      </c>
    </row>
    <row r="124" spans="6:24" ht="11.25" customHeight="1" outlineLevel="1" x14ac:dyDescent="0.25">
      <c r="F124" s="21">
        <v>23400</v>
      </c>
      <c r="G124" s="22" t="s">
        <v>126</v>
      </c>
      <c r="H124" s="23">
        <v>6088</v>
      </c>
      <c r="J124" s="23">
        <v>0</v>
      </c>
      <c r="L124" s="23">
        <v>6088</v>
      </c>
      <c r="N124" s="23">
        <v>0</v>
      </c>
      <c r="P124" s="23">
        <v>0</v>
      </c>
      <c r="R124" s="23">
        <v>0</v>
      </c>
      <c r="T124" s="23">
        <v>6088</v>
      </c>
      <c r="V124" s="23">
        <v>0</v>
      </c>
      <c r="X124" s="23">
        <v>6088</v>
      </c>
    </row>
    <row r="125" spans="6:24" ht="11.25" customHeight="1" outlineLevel="1" x14ac:dyDescent="0.25">
      <c r="F125" s="21">
        <v>23412</v>
      </c>
      <c r="G125" s="22" t="s">
        <v>127</v>
      </c>
      <c r="H125" s="23">
        <v>0</v>
      </c>
      <c r="J125" s="23">
        <v>4</v>
      </c>
      <c r="L125" s="23">
        <v>4</v>
      </c>
      <c r="N125" s="23">
        <v>0</v>
      </c>
      <c r="P125" s="23">
        <v>390</v>
      </c>
      <c r="R125" s="23">
        <v>390</v>
      </c>
      <c r="T125" s="23">
        <v>0</v>
      </c>
      <c r="V125" s="23">
        <v>394</v>
      </c>
      <c r="X125" s="23">
        <v>394</v>
      </c>
    </row>
    <row r="126" spans="6:24" ht="11.25" customHeight="1" outlineLevel="1" x14ac:dyDescent="0.25">
      <c r="F126" s="21">
        <v>23415</v>
      </c>
      <c r="G126" s="22" t="s">
        <v>128</v>
      </c>
      <c r="H126" s="23">
        <v>0</v>
      </c>
      <c r="J126" s="23">
        <v>110</v>
      </c>
      <c r="L126" s="23">
        <v>110</v>
      </c>
      <c r="N126" s="23">
        <v>0</v>
      </c>
      <c r="P126" s="23">
        <v>4384</v>
      </c>
      <c r="R126" s="23">
        <v>4384</v>
      </c>
      <c r="T126" s="23">
        <v>0</v>
      </c>
      <c r="V126" s="23">
        <v>4494</v>
      </c>
      <c r="X126" s="23">
        <v>4494</v>
      </c>
    </row>
    <row r="127" spans="6:24" ht="11.25" customHeight="1" outlineLevel="1" x14ac:dyDescent="0.25">
      <c r="F127" s="21">
        <v>23500</v>
      </c>
      <c r="G127" s="22" t="s">
        <v>129</v>
      </c>
      <c r="H127" s="23">
        <v>21889</v>
      </c>
      <c r="J127" s="23">
        <v>0</v>
      </c>
      <c r="L127" s="23">
        <v>21889</v>
      </c>
      <c r="N127" s="23">
        <v>0</v>
      </c>
      <c r="P127" s="23">
        <v>50</v>
      </c>
      <c r="R127" s="23">
        <v>50</v>
      </c>
      <c r="T127" s="23">
        <v>21889</v>
      </c>
      <c r="V127" s="23">
        <v>50</v>
      </c>
      <c r="X127" s="23">
        <v>21939</v>
      </c>
    </row>
    <row r="128" spans="6:24" ht="11.25" customHeight="1" outlineLevel="1" x14ac:dyDescent="0.25">
      <c r="F128" s="21">
        <v>23603</v>
      </c>
      <c r="G128" s="22" t="s">
        <v>130</v>
      </c>
      <c r="H128" s="23">
        <v>19324</v>
      </c>
      <c r="J128" s="23">
        <v>5906</v>
      </c>
      <c r="L128" s="23">
        <v>25230</v>
      </c>
      <c r="N128" s="23">
        <v>0</v>
      </c>
      <c r="P128" s="23">
        <v>1375</v>
      </c>
      <c r="R128" s="23">
        <v>1375</v>
      </c>
      <c r="T128" s="23">
        <v>19324</v>
      </c>
      <c r="V128" s="23">
        <v>7281</v>
      </c>
      <c r="X128" s="23">
        <v>26605</v>
      </c>
    </row>
    <row r="129" spans="6:24" ht="11.25" customHeight="1" outlineLevel="1" x14ac:dyDescent="0.25">
      <c r="F129" s="21">
        <v>23605</v>
      </c>
      <c r="G129" s="22" t="s">
        <v>131</v>
      </c>
      <c r="H129" s="23">
        <v>43664</v>
      </c>
      <c r="J129" s="23">
        <v>23174</v>
      </c>
      <c r="L129" s="23">
        <v>66838</v>
      </c>
      <c r="N129" s="23">
        <v>0</v>
      </c>
      <c r="P129" s="23">
        <v>31580</v>
      </c>
      <c r="R129" s="23">
        <v>31580</v>
      </c>
      <c r="T129" s="23">
        <v>43664</v>
      </c>
      <c r="V129" s="23">
        <v>54754</v>
      </c>
      <c r="X129" s="23">
        <v>98418</v>
      </c>
    </row>
    <row r="130" spans="6:24" ht="11.25" customHeight="1" outlineLevel="1" x14ac:dyDescent="0.25">
      <c r="F130" s="21">
        <v>23614</v>
      </c>
      <c r="G130" s="22" t="s">
        <v>132</v>
      </c>
      <c r="H130" s="23">
        <v>255097</v>
      </c>
      <c r="J130" s="23">
        <v>41546</v>
      </c>
      <c r="L130" s="23">
        <v>296643</v>
      </c>
      <c r="N130" s="23">
        <v>0</v>
      </c>
      <c r="P130" s="23">
        <v>110119</v>
      </c>
      <c r="R130" s="23">
        <v>110119</v>
      </c>
      <c r="T130" s="23">
        <v>255097</v>
      </c>
      <c r="V130" s="23">
        <v>151665</v>
      </c>
      <c r="X130" s="23">
        <v>406762</v>
      </c>
    </row>
    <row r="131" spans="6:24" ht="11.25" customHeight="1" outlineLevel="1" x14ac:dyDescent="0.25">
      <c r="F131" s="21">
        <v>23617</v>
      </c>
      <c r="G131" s="22" t="s">
        <v>133</v>
      </c>
      <c r="H131" s="23">
        <v>50447</v>
      </c>
      <c r="J131" s="23">
        <v>2228</v>
      </c>
      <c r="L131" s="23">
        <v>52675</v>
      </c>
      <c r="N131" s="23">
        <v>0</v>
      </c>
      <c r="P131" s="23">
        <v>2030</v>
      </c>
      <c r="R131" s="23">
        <v>2030</v>
      </c>
      <c r="T131" s="23">
        <v>50447</v>
      </c>
      <c r="V131" s="23">
        <v>4258</v>
      </c>
      <c r="X131" s="23">
        <v>54705</v>
      </c>
    </row>
    <row r="132" spans="6:24" ht="11.25" customHeight="1" outlineLevel="1" x14ac:dyDescent="0.25">
      <c r="F132" s="21">
        <v>23618</v>
      </c>
      <c r="G132" s="22" t="s">
        <v>134</v>
      </c>
      <c r="H132" s="23">
        <v>0</v>
      </c>
      <c r="J132" s="23">
        <v>0</v>
      </c>
      <c r="L132" s="23">
        <v>0</v>
      </c>
      <c r="N132" s="23">
        <v>0</v>
      </c>
      <c r="P132" s="23">
        <v>323</v>
      </c>
      <c r="R132" s="23">
        <v>323</v>
      </c>
      <c r="T132" s="23">
        <v>0</v>
      </c>
      <c r="V132" s="23">
        <v>323</v>
      </c>
      <c r="X132" s="23">
        <v>323</v>
      </c>
    </row>
    <row r="133" spans="6:24" ht="11.25" customHeight="1" outlineLevel="1" x14ac:dyDescent="0.25">
      <c r="F133" s="21">
        <v>23632</v>
      </c>
      <c r="G133" s="22" t="s">
        <v>135</v>
      </c>
      <c r="H133" s="23">
        <v>0</v>
      </c>
      <c r="J133" s="23">
        <v>0</v>
      </c>
      <c r="L133" s="23">
        <v>0</v>
      </c>
      <c r="N133" s="23">
        <v>0</v>
      </c>
      <c r="P133" s="23">
        <v>335</v>
      </c>
      <c r="R133" s="23">
        <v>335</v>
      </c>
      <c r="T133" s="23">
        <v>0</v>
      </c>
      <c r="V133" s="23">
        <v>335</v>
      </c>
      <c r="X133" s="23">
        <v>335</v>
      </c>
    </row>
    <row r="134" spans="6:24" ht="21" customHeight="1" outlineLevel="1" x14ac:dyDescent="0.25">
      <c r="F134" s="21">
        <v>23700</v>
      </c>
      <c r="G134" s="22" t="s">
        <v>136</v>
      </c>
      <c r="H134" s="23">
        <v>284542</v>
      </c>
      <c r="J134" s="23">
        <v>270</v>
      </c>
      <c r="L134" s="23">
        <v>284812</v>
      </c>
      <c r="N134" s="23">
        <v>0</v>
      </c>
      <c r="P134" s="23">
        <v>3790</v>
      </c>
      <c r="R134" s="23">
        <v>3790</v>
      </c>
      <c r="T134" s="23">
        <v>284542</v>
      </c>
      <c r="V134" s="23">
        <v>4060</v>
      </c>
      <c r="X134" s="23">
        <v>288602</v>
      </c>
    </row>
    <row r="135" spans="6:24" ht="11.25" customHeight="1" outlineLevel="1" x14ac:dyDescent="0.25">
      <c r="F135" s="21">
        <v>23701</v>
      </c>
      <c r="G135" s="22" t="s">
        <v>137</v>
      </c>
      <c r="H135" s="23">
        <v>3750</v>
      </c>
      <c r="J135" s="23">
        <v>6800</v>
      </c>
      <c r="L135" s="23">
        <v>10550</v>
      </c>
      <c r="N135" s="23">
        <v>0</v>
      </c>
      <c r="P135" s="23">
        <v>35765</v>
      </c>
      <c r="R135" s="23">
        <v>35765</v>
      </c>
      <c r="T135" s="23">
        <v>3750</v>
      </c>
      <c r="V135" s="23">
        <v>42565</v>
      </c>
      <c r="X135" s="23">
        <v>46315</v>
      </c>
    </row>
    <row r="136" spans="6:24" ht="11.25" customHeight="1" outlineLevel="1" x14ac:dyDescent="0.25">
      <c r="F136" s="21">
        <v>23800</v>
      </c>
      <c r="G136" s="22" t="s">
        <v>138</v>
      </c>
      <c r="H136" s="23">
        <v>19286</v>
      </c>
      <c r="J136" s="23">
        <v>6293</v>
      </c>
      <c r="L136" s="23">
        <v>25579</v>
      </c>
      <c r="N136" s="23">
        <v>0</v>
      </c>
      <c r="P136" s="23">
        <v>1620</v>
      </c>
      <c r="R136" s="23">
        <v>1620</v>
      </c>
      <c r="T136" s="23">
        <v>19286</v>
      </c>
      <c r="V136" s="23">
        <v>7913</v>
      </c>
      <c r="X136" s="23">
        <v>27199</v>
      </c>
    </row>
    <row r="137" spans="6:24" ht="11.25" customHeight="1" outlineLevel="1" x14ac:dyDescent="0.25">
      <c r="F137" s="21">
        <v>23801</v>
      </c>
      <c r="G137" s="22" t="s">
        <v>139</v>
      </c>
      <c r="H137" s="23">
        <v>106823</v>
      </c>
      <c r="J137" s="23">
        <v>0</v>
      </c>
      <c r="L137" s="23">
        <v>106823</v>
      </c>
      <c r="N137" s="23">
        <v>0</v>
      </c>
      <c r="P137" s="23">
        <v>0</v>
      </c>
      <c r="R137" s="23">
        <v>0</v>
      </c>
      <c r="T137" s="23">
        <v>106823</v>
      </c>
      <c r="V137" s="23">
        <v>0</v>
      </c>
      <c r="X137" s="23">
        <v>106823</v>
      </c>
    </row>
    <row r="138" spans="6:24" ht="11.25" customHeight="1" outlineLevel="1" x14ac:dyDescent="0.25">
      <c r="F138" s="21">
        <v>23802</v>
      </c>
      <c r="G138" s="22" t="s">
        <v>140</v>
      </c>
      <c r="H138" s="23">
        <v>2000</v>
      </c>
      <c r="J138" s="23">
        <v>5928</v>
      </c>
      <c r="L138" s="23">
        <v>7928</v>
      </c>
      <c r="N138" s="23">
        <v>0</v>
      </c>
      <c r="P138" s="23">
        <v>4599</v>
      </c>
      <c r="R138" s="23">
        <v>4599</v>
      </c>
      <c r="T138" s="23">
        <v>2000</v>
      </c>
      <c r="V138" s="23">
        <v>10527</v>
      </c>
      <c r="X138" s="23">
        <v>12527</v>
      </c>
    </row>
    <row r="139" spans="6:24" ht="11.25" customHeight="1" outlineLevel="1" x14ac:dyDescent="0.25">
      <c r="F139" s="21">
        <v>23803</v>
      </c>
      <c r="G139" s="22" t="s">
        <v>141</v>
      </c>
      <c r="H139" s="23">
        <v>0</v>
      </c>
      <c r="J139" s="23">
        <v>2157</v>
      </c>
      <c r="L139" s="23">
        <v>2157</v>
      </c>
      <c r="N139" s="23">
        <v>0</v>
      </c>
      <c r="P139" s="23">
        <v>13113</v>
      </c>
      <c r="R139" s="23">
        <v>13113</v>
      </c>
      <c r="T139" s="23">
        <v>0</v>
      </c>
      <c r="V139" s="23">
        <v>15270</v>
      </c>
      <c r="X139" s="23">
        <v>15270</v>
      </c>
    </row>
    <row r="140" spans="6:24" ht="11.25" customHeight="1" outlineLevel="1" x14ac:dyDescent="0.25">
      <c r="F140" s="21">
        <v>24500</v>
      </c>
      <c r="G140" s="22" t="s">
        <v>142</v>
      </c>
      <c r="H140" s="23">
        <v>0</v>
      </c>
      <c r="J140" s="23">
        <v>200</v>
      </c>
      <c r="L140" s="23">
        <v>200</v>
      </c>
      <c r="N140" s="23">
        <v>0</v>
      </c>
      <c r="P140" s="23">
        <v>329</v>
      </c>
      <c r="R140" s="23">
        <v>329</v>
      </c>
      <c r="T140" s="23">
        <v>0</v>
      </c>
      <c r="V140" s="23">
        <v>529</v>
      </c>
      <c r="X140" s="23">
        <v>529</v>
      </c>
    </row>
    <row r="141" spans="6:24" ht="21" customHeight="1" outlineLevel="1" x14ac:dyDescent="0.25">
      <c r="F141" s="21">
        <v>24503</v>
      </c>
      <c r="G141" s="22" t="s">
        <v>143</v>
      </c>
      <c r="H141" s="23">
        <v>0</v>
      </c>
      <c r="J141" s="23">
        <v>10</v>
      </c>
      <c r="L141" s="23">
        <v>10</v>
      </c>
      <c r="N141" s="23">
        <v>0</v>
      </c>
      <c r="P141" s="23">
        <v>560</v>
      </c>
      <c r="R141" s="23">
        <v>560</v>
      </c>
      <c r="T141" s="23">
        <v>0</v>
      </c>
      <c r="V141" s="23">
        <v>570</v>
      </c>
      <c r="X141" s="23">
        <v>570</v>
      </c>
    </row>
    <row r="142" spans="6:24" ht="11.25" customHeight="1" outlineLevel="1" x14ac:dyDescent="0.25">
      <c r="F142" s="21">
        <v>24505</v>
      </c>
      <c r="G142" s="22" t="s">
        <v>144</v>
      </c>
      <c r="H142" s="23">
        <v>0</v>
      </c>
      <c r="J142" s="23">
        <v>0</v>
      </c>
      <c r="L142" s="23">
        <v>0</v>
      </c>
      <c r="N142" s="23">
        <v>0</v>
      </c>
      <c r="P142" s="23">
        <v>160</v>
      </c>
      <c r="R142" s="23">
        <v>160</v>
      </c>
      <c r="T142" s="23">
        <v>0</v>
      </c>
      <c r="V142" s="23">
        <v>160</v>
      </c>
      <c r="X142" s="23">
        <v>160</v>
      </c>
    </row>
    <row r="143" spans="6:24" ht="11.25" customHeight="1" outlineLevel="1" x14ac:dyDescent="0.25">
      <c r="F143" s="21">
        <v>24600</v>
      </c>
      <c r="G143" s="22" t="s">
        <v>145</v>
      </c>
      <c r="H143" s="23">
        <v>0</v>
      </c>
      <c r="J143" s="23">
        <v>890</v>
      </c>
      <c r="L143" s="23">
        <v>890</v>
      </c>
      <c r="N143" s="23">
        <v>0</v>
      </c>
      <c r="P143" s="23">
        <v>2798</v>
      </c>
      <c r="R143" s="23">
        <v>2798</v>
      </c>
      <c r="T143" s="23">
        <v>0</v>
      </c>
      <c r="V143" s="23">
        <v>3688</v>
      </c>
      <c r="X143" s="23">
        <v>3688</v>
      </c>
    </row>
    <row r="144" spans="6:24" ht="11.25" customHeight="1" outlineLevel="1" x14ac:dyDescent="0.25">
      <c r="F144" s="21">
        <v>24900</v>
      </c>
      <c r="G144" s="22" t="s">
        <v>146</v>
      </c>
      <c r="H144" s="23">
        <v>10736</v>
      </c>
      <c r="J144" s="23">
        <v>4756</v>
      </c>
      <c r="L144" s="23">
        <v>15492</v>
      </c>
      <c r="N144" s="23">
        <v>0</v>
      </c>
      <c r="P144" s="23">
        <v>1169</v>
      </c>
      <c r="R144" s="23">
        <v>1169</v>
      </c>
      <c r="T144" s="23">
        <v>10736</v>
      </c>
      <c r="V144" s="23">
        <v>5925</v>
      </c>
      <c r="X144" s="23">
        <v>16661</v>
      </c>
    </row>
    <row r="145" spans="4:25" ht="11.25" customHeight="1" outlineLevel="1" x14ac:dyDescent="0.25">
      <c r="F145" s="21">
        <v>25000</v>
      </c>
      <c r="G145" s="22" t="s">
        <v>147</v>
      </c>
      <c r="H145" s="23">
        <v>0</v>
      </c>
      <c r="J145" s="23">
        <v>2192</v>
      </c>
      <c r="L145" s="23">
        <v>2192</v>
      </c>
      <c r="N145" s="23">
        <v>0</v>
      </c>
      <c r="P145" s="23">
        <v>12017</v>
      </c>
      <c r="R145" s="23">
        <v>12017</v>
      </c>
      <c r="T145" s="23">
        <v>0</v>
      </c>
      <c r="V145" s="23">
        <v>14209</v>
      </c>
      <c r="X145" s="23">
        <v>14209</v>
      </c>
    </row>
    <row r="146" spans="4:25" ht="11.25" customHeight="1" outlineLevel="1" x14ac:dyDescent="0.25">
      <c r="F146" s="21">
        <v>25100</v>
      </c>
      <c r="G146" s="22" t="s">
        <v>218</v>
      </c>
      <c r="H146" s="23">
        <v>0</v>
      </c>
      <c r="J146" s="23">
        <v>39</v>
      </c>
      <c r="L146" s="23">
        <v>39</v>
      </c>
      <c r="N146" s="23">
        <v>0</v>
      </c>
      <c r="P146" s="23">
        <v>3345</v>
      </c>
      <c r="R146" s="23">
        <v>3345</v>
      </c>
      <c r="T146" s="23">
        <v>0</v>
      </c>
      <c r="V146" s="23">
        <v>3384</v>
      </c>
      <c r="X146" s="23">
        <v>3384</v>
      </c>
    </row>
    <row r="147" spans="4:25" ht="11.25" customHeight="1" outlineLevel="1" x14ac:dyDescent="0.25">
      <c r="F147" s="21">
        <v>25200</v>
      </c>
      <c r="G147" s="22" t="s">
        <v>148</v>
      </c>
      <c r="H147" s="23">
        <v>10756</v>
      </c>
      <c r="J147" s="23">
        <v>0</v>
      </c>
      <c r="L147" s="23">
        <v>10756</v>
      </c>
      <c r="N147" s="23">
        <v>0</v>
      </c>
      <c r="P147" s="23">
        <v>0</v>
      </c>
      <c r="R147" s="23">
        <v>0</v>
      </c>
      <c r="T147" s="23">
        <v>10756</v>
      </c>
      <c r="V147" s="23">
        <v>0</v>
      </c>
      <c r="X147" s="23">
        <v>10756</v>
      </c>
    </row>
    <row r="148" spans="4:25" ht="11.25" customHeight="1" outlineLevel="1" x14ac:dyDescent="0.25">
      <c r="F148" s="21">
        <v>25201</v>
      </c>
      <c r="G148" s="22" t="s">
        <v>149</v>
      </c>
      <c r="H148" s="23">
        <v>7546</v>
      </c>
      <c r="J148" s="23">
        <v>3181</v>
      </c>
      <c r="L148" s="23">
        <v>10727</v>
      </c>
      <c r="N148" s="23">
        <v>0</v>
      </c>
      <c r="P148" s="23">
        <v>9845</v>
      </c>
      <c r="R148" s="23">
        <v>9845</v>
      </c>
      <c r="T148" s="23">
        <v>7546</v>
      </c>
      <c r="V148" s="23">
        <v>13026</v>
      </c>
      <c r="X148" s="23">
        <v>20572</v>
      </c>
    </row>
    <row r="149" spans="4:25" ht="11.25" customHeight="1" outlineLevel="1" x14ac:dyDescent="0.25">
      <c r="F149" s="21">
        <v>25300</v>
      </c>
      <c r="G149" s="22" t="s">
        <v>150</v>
      </c>
      <c r="H149" s="23">
        <v>0</v>
      </c>
      <c r="J149" s="23">
        <v>600</v>
      </c>
      <c r="L149" s="23">
        <v>600</v>
      </c>
      <c r="N149" s="23">
        <v>0</v>
      </c>
      <c r="P149" s="23">
        <v>1100</v>
      </c>
      <c r="R149" s="23">
        <v>1100</v>
      </c>
      <c r="T149" s="23">
        <v>0</v>
      </c>
      <c r="V149" s="23">
        <v>1700</v>
      </c>
      <c r="X149" s="23">
        <v>1700</v>
      </c>
    </row>
    <row r="150" spans="4:25" ht="11.25" customHeight="1" outlineLevel="1" x14ac:dyDescent="0.25">
      <c r="F150" s="21">
        <v>25301</v>
      </c>
      <c r="G150" s="22" t="s">
        <v>151</v>
      </c>
      <c r="H150" s="23">
        <v>6080</v>
      </c>
      <c r="J150" s="23">
        <v>0</v>
      </c>
      <c r="L150" s="23">
        <v>6080</v>
      </c>
      <c r="N150" s="23">
        <v>0</v>
      </c>
      <c r="P150" s="23">
        <v>0</v>
      </c>
      <c r="R150" s="23">
        <v>0</v>
      </c>
      <c r="T150" s="23">
        <v>6080</v>
      </c>
      <c r="V150" s="23">
        <v>0</v>
      </c>
      <c r="X150" s="23">
        <v>6080</v>
      </c>
    </row>
    <row r="151" spans="4:25" ht="11.25" customHeight="1" outlineLevel="1" x14ac:dyDescent="0.25">
      <c r="F151" s="21">
        <v>25305</v>
      </c>
      <c r="G151" s="22" t="s">
        <v>152</v>
      </c>
      <c r="H151" s="23">
        <v>18883</v>
      </c>
      <c r="J151" s="23">
        <v>0</v>
      </c>
      <c r="L151" s="23">
        <v>18883</v>
      </c>
      <c r="N151" s="23">
        <v>0</v>
      </c>
      <c r="P151" s="23">
        <v>0</v>
      </c>
      <c r="R151" s="23">
        <v>0</v>
      </c>
      <c r="T151" s="23">
        <v>18883</v>
      </c>
      <c r="V151" s="23">
        <v>0</v>
      </c>
      <c r="X151" s="23">
        <v>18883</v>
      </c>
    </row>
    <row r="152" spans="4:25" ht="11.25" customHeight="1" outlineLevel="1" x14ac:dyDescent="0.25">
      <c r="F152" s="21">
        <v>25400</v>
      </c>
      <c r="G152" s="22" t="s">
        <v>153</v>
      </c>
      <c r="H152" s="23">
        <v>0</v>
      </c>
      <c r="J152" s="23">
        <v>0</v>
      </c>
      <c r="L152" s="23">
        <v>0</v>
      </c>
      <c r="N152" s="23">
        <v>0</v>
      </c>
      <c r="P152" s="23">
        <v>250</v>
      </c>
      <c r="R152" s="23">
        <v>250</v>
      </c>
      <c r="T152" s="23">
        <v>0</v>
      </c>
      <c r="V152" s="23">
        <v>250</v>
      </c>
      <c r="X152" s="23">
        <v>250</v>
      </c>
    </row>
    <row r="153" spans="4:25" ht="11.25" customHeight="1" outlineLevel="1" x14ac:dyDescent="0.25">
      <c r="F153" s="21">
        <v>25600</v>
      </c>
      <c r="G153" s="22" t="s">
        <v>154</v>
      </c>
      <c r="H153" s="23">
        <v>3777</v>
      </c>
      <c r="J153" s="23">
        <v>0</v>
      </c>
      <c r="L153" s="23">
        <v>3777</v>
      </c>
      <c r="N153" s="23">
        <v>0</v>
      </c>
      <c r="P153" s="23">
        <v>0</v>
      </c>
      <c r="R153" s="23">
        <v>0</v>
      </c>
      <c r="T153" s="23">
        <v>3777</v>
      </c>
      <c r="V153" s="23">
        <v>0</v>
      </c>
      <c r="X153" s="23">
        <v>3777</v>
      </c>
    </row>
    <row r="154" spans="4:25" ht="11.25" customHeight="1" outlineLevel="1" x14ac:dyDescent="0.25">
      <c r="F154" s="21">
        <v>25800</v>
      </c>
      <c r="G154" s="22" t="s">
        <v>219</v>
      </c>
      <c r="H154" s="23">
        <v>12520</v>
      </c>
      <c r="J154" s="23">
        <v>4254</v>
      </c>
      <c r="L154" s="23">
        <v>16774</v>
      </c>
      <c r="N154" s="23">
        <v>0</v>
      </c>
      <c r="P154" s="23">
        <v>10214</v>
      </c>
      <c r="R154" s="23">
        <v>10214</v>
      </c>
      <c r="T154" s="23">
        <v>12520</v>
      </c>
      <c r="V154" s="23">
        <v>14468</v>
      </c>
      <c r="X154" s="23">
        <v>26988</v>
      </c>
    </row>
    <row r="155" spans="4:25" ht="11.25" customHeight="1" outlineLevel="1" x14ac:dyDescent="0.25">
      <c r="F155" s="21">
        <v>26100</v>
      </c>
      <c r="G155" s="22" t="s">
        <v>155</v>
      </c>
      <c r="H155" s="23">
        <v>360</v>
      </c>
      <c r="J155" s="23">
        <v>583</v>
      </c>
      <c r="L155" s="23">
        <v>943</v>
      </c>
      <c r="N155" s="23">
        <v>0</v>
      </c>
      <c r="P155" s="23">
        <v>3399</v>
      </c>
      <c r="R155" s="23">
        <v>3399</v>
      </c>
      <c r="T155" s="23">
        <v>360</v>
      </c>
      <c r="V155" s="23">
        <v>3982</v>
      </c>
      <c r="X155" s="23">
        <v>4342</v>
      </c>
    </row>
    <row r="156" spans="4:25" ht="11.25" customHeight="1" outlineLevel="1" x14ac:dyDescent="0.25">
      <c r="F156" s="21">
        <v>26400</v>
      </c>
      <c r="G156" s="22" t="s">
        <v>156</v>
      </c>
      <c r="H156" s="23">
        <v>0</v>
      </c>
      <c r="J156" s="23">
        <v>475</v>
      </c>
      <c r="L156" s="23">
        <v>475</v>
      </c>
      <c r="N156" s="23">
        <v>0</v>
      </c>
      <c r="P156" s="23">
        <v>1493</v>
      </c>
      <c r="R156" s="23">
        <v>1493</v>
      </c>
      <c r="T156" s="23">
        <v>0</v>
      </c>
      <c r="V156" s="23">
        <v>1968</v>
      </c>
      <c r="X156" s="23">
        <v>1968</v>
      </c>
    </row>
    <row r="157" spans="4:25" ht="14.25" customHeight="1" x14ac:dyDescent="0.25">
      <c r="H157" s="24" t="s">
        <v>78</v>
      </c>
      <c r="I157" s="24">
        <f>SUM($H$78:$H$156)</f>
        <v>2169508</v>
      </c>
      <c r="J157" s="24" t="s">
        <v>79</v>
      </c>
      <c r="K157" s="24">
        <f>SUM($J$78:$J$156)</f>
        <v>301943</v>
      </c>
      <c r="L157" s="24" t="s">
        <v>80</v>
      </c>
      <c r="M157" s="24">
        <f>SUM($L$78:$L$156)</f>
        <v>2471451</v>
      </c>
      <c r="N157" s="24" t="s">
        <v>81</v>
      </c>
      <c r="O157" s="24">
        <f>SUM($N$78:$N$156)</f>
        <v>0</v>
      </c>
      <c r="P157" s="24" t="s">
        <v>82</v>
      </c>
      <c r="Q157" s="24">
        <f>SUM($P$78:$P$156)</f>
        <v>1127299</v>
      </c>
      <c r="R157" s="24" t="s">
        <v>83</v>
      </c>
      <c r="S157" s="24">
        <f>SUM($R$78:$R$156)</f>
        <v>1127299</v>
      </c>
      <c r="T157" s="24" t="s">
        <v>84</v>
      </c>
      <c r="U157" s="24">
        <f>SUM($T$78:$T$156)</f>
        <v>2169508</v>
      </c>
      <c r="V157" s="24" t="s">
        <v>85</v>
      </c>
      <c r="W157" s="24">
        <f>SUM($V$78:$V$156)</f>
        <v>1429242</v>
      </c>
      <c r="X157" s="24" t="s">
        <v>86</v>
      </c>
      <c r="Y157" s="24">
        <f>SUM($X$78:$X$156)</f>
        <v>3598750</v>
      </c>
    </row>
    <row r="158" spans="4:25" ht="14.25" customHeight="1" x14ac:dyDescent="0.25">
      <c r="D158" s="19" t="s">
        <v>157</v>
      </c>
      <c r="E158" s="20" t="s">
        <v>220</v>
      </c>
    </row>
    <row r="159" spans="4:25" ht="11.25" customHeight="1" outlineLevel="1" x14ac:dyDescent="0.25">
      <c r="F159" s="21">
        <v>30100</v>
      </c>
      <c r="G159" s="22" t="s">
        <v>194</v>
      </c>
      <c r="H159" s="23">
        <v>555932</v>
      </c>
      <c r="J159" s="23">
        <v>64642</v>
      </c>
      <c r="L159" s="23">
        <v>620574</v>
      </c>
      <c r="N159" s="23">
        <v>0</v>
      </c>
      <c r="P159" s="23">
        <v>33248</v>
      </c>
      <c r="R159" s="23">
        <v>33248</v>
      </c>
      <c r="T159" s="23">
        <v>555932</v>
      </c>
      <c r="V159" s="23">
        <v>97890</v>
      </c>
      <c r="X159" s="23">
        <v>653822</v>
      </c>
    </row>
    <row r="160" spans="4:25" ht="11.25" customHeight="1" outlineLevel="1" x14ac:dyDescent="0.25">
      <c r="F160" s="21">
        <v>30114</v>
      </c>
      <c r="G160" s="22" t="s">
        <v>158</v>
      </c>
      <c r="H160" s="23">
        <v>0</v>
      </c>
      <c r="J160" s="23">
        <v>0</v>
      </c>
      <c r="L160" s="23">
        <v>0</v>
      </c>
      <c r="N160" s="23">
        <v>0</v>
      </c>
      <c r="P160" s="23">
        <v>3365</v>
      </c>
      <c r="R160" s="23">
        <v>3365</v>
      </c>
      <c r="T160" s="23">
        <v>0</v>
      </c>
      <c r="V160" s="23">
        <v>3365</v>
      </c>
      <c r="X160" s="23">
        <v>3365</v>
      </c>
    </row>
    <row r="161" spans="6:25" ht="11.25" customHeight="1" outlineLevel="1" x14ac:dyDescent="0.25">
      <c r="F161" s="21">
        <v>30115</v>
      </c>
      <c r="G161" s="22" t="s">
        <v>159</v>
      </c>
      <c r="H161" s="23">
        <v>789639</v>
      </c>
      <c r="J161" s="23">
        <v>0</v>
      </c>
      <c r="L161" s="23">
        <v>789639</v>
      </c>
      <c r="N161" s="23">
        <v>0</v>
      </c>
      <c r="P161" s="23">
        <v>0</v>
      </c>
      <c r="R161" s="23">
        <v>0</v>
      </c>
      <c r="T161" s="23">
        <v>789639</v>
      </c>
      <c r="V161" s="23">
        <v>0</v>
      </c>
      <c r="X161" s="23">
        <v>789639</v>
      </c>
    </row>
    <row r="162" spans="6:25" ht="11.25" customHeight="1" outlineLevel="1" x14ac:dyDescent="0.25">
      <c r="F162" s="21">
        <v>30116</v>
      </c>
      <c r="G162" s="22" t="s">
        <v>221</v>
      </c>
      <c r="H162" s="23">
        <v>44718</v>
      </c>
      <c r="J162" s="23">
        <v>3500</v>
      </c>
      <c r="L162" s="23">
        <v>48218</v>
      </c>
      <c r="N162" s="23">
        <v>0</v>
      </c>
      <c r="P162" s="23">
        <v>4535</v>
      </c>
      <c r="R162" s="23">
        <v>4535</v>
      </c>
      <c r="T162" s="23">
        <v>44718</v>
      </c>
      <c r="V162" s="23">
        <v>8035</v>
      </c>
      <c r="X162" s="23">
        <v>52753</v>
      </c>
    </row>
    <row r="163" spans="6:25" ht="11.25" customHeight="1" outlineLevel="1" x14ac:dyDescent="0.25">
      <c r="F163" s="21">
        <v>30120</v>
      </c>
      <c r="G163" s="22" t="s">
        <v>160</v>
      </c>
      <c r="H163" s="23">
        <v>0</v>
      </c>
      <c r="J163" s="23">
        <v>0</v>
      </c>
      <c r="L163" s="23">
        <v>0</v>
      </c>
      <c r="N163" s="23">
        <v>0</v>
      </c>
      <c r="P163" s="23">
        <v>12245</v>
      </c>
      <c r="R163" s="23">
        <v>12245</v>
      </c>
      <c r="T163" s="23">
        <v>0</v>
      </c>
      <c r="V163" s="23">
        <v>12245</v>
      </c>
      <c r="X163" s="23">
        <v>12245</v>
      </c>
    </row>
    <row r="164" spans="6:25" ht="11.25" customHeight="1" outlineLevel="1" x14ac:dyDescent="0.25">
      <c r="F164" s="21">
        <v>30121</v>
      </c>
      <c r="G164" s="22" t="s">
        <v>161</v>
      </c>
      <c r="H164" s="23">
        <v>0</v>
      </c>
      <c r="J164" s="23">
        <v>224</v>
      </c>
      <c r="L164" s="23">
        <v>224</v>
      </c>
      <c r="N164" s="23">
        <v>0</v>
      </c>
      <c r="P164" s="23">
        <v>330</v>
      </c>
      <c r="R164" s="23">
        <v>330</v>
      </c>
      <c r="T164" s="23">
        <v>0</v>
      </c>
      <c r="V164" s="23">
        <v>554</v>
      </c>
      <c r="X164" s="23">
        <v>554</v>
      </c>
    </row>
    <row r="165" spans="6:25" ht="11.25" customHeight="1" outlineLevel="1" x14ac:dyDescent="0.25">
      <c r="F165" s="21">
        <v>30122</v>
      </c>
      <c r="G165" s="22" t="s">
        <v>162</v>
      </c>
      <c r="H165" s="23">
        <v>0</v>
      </c>
      <c r="J165" s="23">
        <v>6123</v>
      </c>
      <c r="L165" s="23">
        <v>6123</v>
      </c>
      <c r="N165" s="23">
        <v>0</v>
      </c>
      <c r="P165" s="23">
        <v>28323</v>
      </c>
      <c r="R165" s="23">
        <v>28323</v>
      </c>
      <c r="T165" s="23">
        <v>0</v>
      </c>
      <c r="V165" s="23">
        <v>34446</v>
      </c>
      <c r="X165" s="23">
        <v>34446</v>
      </c>
    </row>
    <row r="166" spans="6:25" ht="11.25" customHeight="1" outlineLevel="1" x14ac:dyDescent="0.25">
      <c r="F166" s="21">
        <v>30123</v>
      </c>
      <c r="G166" s="22" t="s">
        <v>222</v>
      </c>
      <c r="H166" s="23">
        <v>0</v>
      </c>
      <c r="J166" s="23">
        <v>0</v>
      </c>
      <c r="L166" s="23">
        <v>0</v>
      </c>
      <c r="N166" s="23">
        <v>0</v>
      </c>
      <c r="P166" s="23">
        <v>1250</v>
      </c>
      <c r="R166" s="23">
        <v>1250</v>
      </c>
      <c r="T166" s="23">
        <v>0</v>
      </c>
      <c r="V166" s="23">
        <v>1250</v>
      </c>
      <c r="X166" s="23">
        <v>1250</v>
      </c>
    </row>
    <row r="167" spans="6:25" ht="11.25" customHeight="1" outlineLevel="1" x14ac:dyDescent="0.25">
      <c r="F167" s="21">
        <v>30128</v>
      </c>
      <c r="G167" s="22" t="s">
        <v>163</v>
      </c>
      <c r="H167" s="23">
        <v>0</v>
      </c>
      <c r="J167" s="23">
        <v>1500</v>
      </c>
      <c r="L167" s="23">
        <v>1500</v>
      </c>
      <c r="N167" s="23">
        <v>0</v>
      </c>
      <c r="P167" s="23">
        <v>1680</v>
      </c>
      <c r="R167" s="23">
        <v>1680</v>
      </c>
      <c r="T167" s="23">
        <v>0</v>
      </c>
      <c r="V167" s="23">
        <v>3180</v>
      </c>
      <c r="X167" s="23">
        <v>3180</v>
      </c>
    </row>
    <row r="168" spans="6:25" ht="11.25" customHeight="1" outlineLevel="1" x14ac:dyDescent="0.25">
      <c r="F168" s="21">
        <v>30129</v>
      </c>
      <c r="G168" s="22" t="s">
        <v>164</v>
      </c>
      <c r="H168" s="23">
        <v>0</v>
      </c>
      <c r="J168" s="23">
        <v>0</v>
      </c>
      <c r="L168" s="23">
        <v>0</v>
      </c>
      <c r="N168" s="23">
        <v>0</v>
      </c>
      <c r="P168" s="23">
        <v>9750</v>
      </c>
      <c r="R168" s="23">
        <v>9750</v>
      </c>
      <c r="T168" s="23">
        <v>0</v>
      </c>
      <c r="V168" s="23">
        <v>9750</v>
      </c>
      <c r="X168" s="23">
        <v>9750</v>
      </c>
    </row>
    <row r="169" spans="6:25" ht="11.25" customHeight="1" outlineLevel="1" x14ac:dyDescent="0.25">
      <c r="F169" s="21">
        <v>30130</v>
      </c>
      <c r="G169" s="22" t="s">
        <v>165</v>
      </c>
      <c r="H169" s="23">
        <v>0</v>
      </c>
      <c r="J169" s="23">
        <v>500</v>
      </c>
      <c r="L169" s="23">
        <v>500</v>
      </c>
      <c r="N169" s="23">
        <v>0</v>
      </c>
      <c r="P169" s="23">
        <v>5730</v>
      </c>
      <c r="R169" s="23">
        <v>5730</v>
      </c>
      <c r="T169" s="23">
        <v>0</v>
      </c>
      <c r="V169" s="23">
        <v>6230</v>
      </c>
      <c r="X169" s="23">
        <v>6230</v>
      </c>
    </row>
    <row r="170" spans="6:25" ht="11.25" customHeight="1" outlineLevel="1" x14ac:dyDescent="0.25">
      <c r="F170" s="21">
        <v>30132</v>
      </c>
      <c r="G170" s="22" t="s">
        <v>166</v>
      </c>
      <c r="H170" s="23">
        <v>0</v>
      </c>
      <c r="J170" s="23">
        <v>0</v>
      </c>
      <c r="L170" s="23">
        <v>0</v>
      </c>
      <c r="N170" s="23">
        <v>0</v>
      </c>
      <c r="P170" s="23">
        <v>2882</v>
      </c>
      <c r="R170" s="23">
        <v>2882</v>
      </c>
      <c r="T170" s="23">
        <v>0</v>
      </c>
      <c r="V170" s="23">
        <v>2882</v>
      </c>
      <c r="X170" s="23">
        <v>2882</v>
      </c>
    </row>
    <row r="171" spans="6:25" ht="11.25" customHeight="1" outlineLevel="1" x14ac:dyDescent="0.25">
      <c r="F171" s="21">
        <v>30135</v>
      </c>
      <c r="G171" s="22" t="s">
        <v>167</v>
      </c>
      <c r="H171" s="23">
        <v>0</v>
      </c>
      <c r="J171" s="23">
        <v>0</v>
      </c>
      <c r="L171" s="23">
        <v>0</v>
      </c>
      <c r="N171" s="23">
        <v>0</v>
      </c>
      <c r="P171" s="23">
        <v>4946</v>
      </c>
      <c r="R171" s="23">
        <v>4946</v>
      </c>
      <c r="T171" s="23">
        <v>0</v>
      </c>
      <c r="V171" s="23">
        <v>4946</v>
      </c>
      <c r="X171" s="23">
        <v>4946</v>
      </c>
    </row>
    <row r="172" spans="6:25" ht="11.25" customHeight="1" outlineLevel="1" x14ac:dyDescent="0.25">
      <c r="F172" s="21">
        <v>30136</v>
      </c>
      <c r="G172" s="22" t="s">
        <v>168</v>
      </c>
      <c r="H172" s="23">
        <v>0</v>
      </c>
      <c r="J172" s="23">
        <v>0</v>
      </c>
      <c r="L172" s="23">
        <v>0</v>
      </c>
      <c r="N172" s="23">
        <v>0</v>
      </c>
      <c r="P172" s="23">
        <v>3198</v>
      </c>
      <c r="R172" s="23">
        <v>3198</v>
      </c>
      <c r="T172" s="23">
        <v>0</v>
      </c>
      <c r="V172" s="23">
        <v>3198</v>
      </c>
      <c r="X172" s="23">
        <v>3198</v>
      </c>
    </row>
    <row r="173" spans="6:25" ht="14.25" customHeight="1" x14ac:dyDescent="0.25">
      <c r="H173" s="24" t="s">
        <v>78</v>
      </c>
      <c r="I173" s="24">
        <f>SUM($H$158:$H$172)</f>
        <v>1390289</v>
      </c>
      <c r="J173" s="24" t="s">
        <v>79</v>
      </c>
      <c r="K173" s="24">
        <f>SUM($J$158:$J$172)</f>
        <v>76489</v>
      </c>
      <c r="L173" s="24" t="s">
        <v>80</v>
      </c>
      <c r="M173" s="24">
        <f>SUM($L$158:$L$172)</f>
        <v>1466778</v>
      </c>
      <c r="N173" s="24" t="s">
        <v>81</v>
      </c>
      <c r="O173" s="24">
        <f>SUM($N$158:$N$172)</f>
        <v>0</v>
      </c>
      <c r="P173" s="24" t="s">
        <v>82</v>
      </c>
      <c r="Q173" s="24">
        <f>SUM($P$158:$P$172)</f>
        <v>111482</v>
      </c>
      <c r="R173" s="24" t="s">
        <v>83</v>
      </c>
      <c r="S173" s="24">
        <f>SUM($R$158:$R$172)</f>
        <v>111482</v>
      </c>
      <c r="T173" s="24" t="s">
        <v>84</v>
      </c>
      <c r="U173" s="24">
        <f>SUM($T$158:$T$172)</f>
        <v>1390289</v>
      </c>
      <c r="V173" s="24" t="s">
        <v>85</v>
      </c>
      <c r="W173" s="24">
        <f>SUM($V$158:$V$172)</f>
        <v>187971</v>
      </c>
      <c r="X173" s="24" t="s">
        <v>86</v>
      </c>
      <c r="Y173" s="24">
        <f>SUM($X$158:$X$172)</f>
        <v>1578260</v>
      </c>
    </row>
    <row r="174" spans="6:25" ht="13.5" customHeight="1" x14ac:dyDescent="0.25">
      <c r="H174" s="23" t="s">
        <v>169</v>
      </c>
      <c r="I174" s="23">
        <f>SUM($H$2:$H$173)</f>
        <v>5672129</v>
      </c>
      <c r="J174" s="23" t="s">
        <v>170</v>
      </c>
      <c r="K174" s="23">
        <f>SUM($J$2:$J$173)</f>
        <v>1130130</v>
      </c>
      <c r="L174" s="23" t="s">
        <v>171</v>
      </c>
      <c r="M174" s="23">
        <f>SUM($L$2:$L$173)</f>
        <v>6802259</v>
      </c>
      <c r="N174" s="23" t="s">
        <v>172</v>
      </c>
      <c r="O174" s="23">
        <f>SUM($N$2:$N$173)</f>
        <v>0</v>
      </c>
      <c r="P174" s="23" t="s">
        <v>173</v>
      </c>
      <c r="Q174" s="23">
        <f>SUM($P$2:$P$173)</f>
        <v>1560699</v>
      </c>
      <c r="R174" s="23" t="s">
        <v>174</v>
      </c>
      <c r="S174" s="23">
        <f>SUM($R$2:$R$173)</f>
        <v>1560699</v>
      </c>
      <c r="T174" s="23" t="s">
        <v>175</v>
      </c>
      <c r="U174" s="23">
        <f>SUM($T$2:$T$173)</f>
        <v>5672129</v>
      </c>
      <c r="V174" s="23" t="s">
        <v>176</v>
      </c>
      <c r="W174" s="23">
        <f>SUM($V$2:$V$173)</f>
        <v>2690829</v>
      </c>
      <c r="X174" s="23" t="s">
        <v>177</v>
      </c>
      <c r="Y174" s="23">
        <f>SUM($X$2:$X$173)</f>
        <v>8362958</v>
      </c>
    </row>
  </sheetData>
  <sheetProtection algorithmName="SHA-512" hashValue="MrlS0jSr2FARLa1ElNMe1UtwFTu1tJV/tzLnameP85VDduwepmJ2t+ZM2RSXsBks/MJZAw8qxqR8pRT436Mxtg==" saltValue="6hODdSv15X3NEPobrwrhF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4"/>
  <sheetViews>
    <sheetView workbookViewId="0">
      <selection activeCell="C16" sqref="C16"/>
    </sheetView>
  </sheetViews>
  <sheetFormatPr baseColWidth="10" defaultColWidth="11.42578125" defaultRowHeight="15" x14ac:dyDescent="0.25"/>
  <cols>
    <col min="2" max="3" width="11.42578125" style="6"/>
    <col min="5" max="5" width="11.42578125" style="6"/>
  </cols>
  <sheetData>
    <row r="3" spans="1:6" x14ac:dyDescent="0.25">
      <c r="A3" t="s">
        <v>178</v>
      </c>
      <c r="B3" s="6">
        <v>31</v>
      </c>
      <c r="C3" s="6">
        <v>1</v>
      </c>
      <c r="D3" t="s">
        <v>178</v>
      </c>
      <c r="E3" s="6">
        <v>31</v>
      </c>
      <c r="F3" s="6">
        <v>1</v>
      </c>
    </row>
    <row r="4" spans="1:6" x14ac:dyDescent="0.25">
      <c r="A4" t="s">
        <v>179</v>
      </c>
      <c r="B4" s="6">
        <v>28</v>
      </c>
      <c r="C4" s="6">
        <v>2</v>
      </c>
      <c r="D4" t="s">
        <v>179</v>
      </c>
      <c r="E4" s="6">
        <v>29</v>
      </c>
      <c r="F4" s="6">
        <v>2</v>
      </c>
    </row>
    <row r="5" spans="1:6" x14ac:dyDescent="0.25">
      <c r="A5" t="s">
        <v>180</v>
      </c>
      <c r="B5" s="6">
        <v>31</v>
      </c>
      <c r="C5" s="6">
        <v>3</v>
      </c>
      <c r="D5" t="s">
        <v>180</v>
      </c>
      <c r="E5" s="6">
        <v>31</v>
      </c>
      <c r="F5" s="6">
        <v>3</v>
      </c>
    </row>
    <row r="6" spans="1:6" x14ac:dyDescent="0.25">
      <c r="A6" t="s">
        <v>181</v>
      </c>
      <c r="B6" s="6">
        <v>30</v>
      </c>
      <c r="C6" s="6">
        <v>4</v>
      </c>
      <c r="D6" t="s">
        <v>181</v>
      </c>
      <c r="E6" s="6">
        <v>30</v>
      </c>
      <c r="F6" s="6">
        <v>4</v>
      </c>
    </row>
    <row r="7" spans="1:6" x14ac:dyDescent="0.25">
      <c r="A7" t="s">
        <v>182</v>
      </c>
      <c r="B7" s="6">
        <v>31</v>
      </c>
      <c r="C7" s="6">
        <v>5</v>
      </c>
      <c r="D7" t="s">
        <v>182</v>
      </c>
      <c r="E7" s="6">
        <v>31</v>
      </c>
      <c r="F7" s="6">
        <v>5</v>
      </c>
    </row>
    <row r="8" spans="1:6" x14ac:dyDescent="0.25">
      <c r="A8" t="s">
        <v>183</v>
      </c>
      <c r="B8" s="6">
        <v>30</v>
      </c>
      <c r="C8" s="6">
        <v>6</v>
      </c>
      <c r="D8" t="s">
        <v>183</v>
      </c>
      <c r="E8" s="6">
        <v>30</v>
      </c>
      <c r="F8" s="6">
        <v>6</v>
      </c>
    </row>
    <row r="9" spans="1:6" x14ac:dyDescent="0.25">
      <c r="A9" t="s">
        <v>184</v>
      </c>
      <c r="B9" s="6">
        <v>31</v>
      </c>
      <c r="C9" s="6">
        <v>7</v>
      </c>
      <c r="D9" t="s">
        <v>184</v>
      </c>
      <c r="E9" s="6">
        <v>31</v>
      </c>
      <c r="F9" s="6">
        <v>7</v>
      </c>
    </row>
    <row r="10" spans="1:6" x14ac:dyDescent="0.25">
      <c r="A10" t="s">
        <v>185</v>
      </c>
      <c r="B10" s="6">
        <v>31</v>
      </c>
      <c r="C10" s="6">
        <v>8</v>
      </c>
      <c r="D10" t="s">
        <v>185</v>
      </c>
      <c r="E10" s="6">
        <v>31</v>
      </c>
      <c r="F10" s="6">
        <v>8</v>
      </c>
    </row>
    <row r="11" spans="1:6" x14ac:dyDescent="0.25">
      <c r="A11" t="s">
        <v>186</v>
      </c>
      <c r="B11" s="6">
        <v>30</v>
      </c>
      <c r="C11" s="6">
        <v>9</v>
      </c>
      <c r="D11" t="s">
        <v>186</v>
      </c>
      <c r="E11" s="6">
        <v>30</v>
      </c>
      <c r="F11" s="6">
        <v>9</v>
      </c>
    </row>
    <row r="12" spans="1:6" x14ac:dyDescent="0.25">
      <c r="A12" t="s">
        <v>187</v>
      </c>
      <c r="B12" s="6">
        <v>31</v>
      </c>
      <c r="C12" s="6">
        <v>10</v>
      </c>
      <c r="D12" t="s">
        <v>187</v>
      </c>
      <c r="E12" s="6">
        <v>31</v>
      </c>
      <c r="F12" s="6">
        <v>10</v>
      </c>
    </row>
    <row r="13" spans="1:6" x14ac:dyDescent="0.25">
      <c r="A13" t="s">
        <v>188</v>
      </c>
      <c r="B13" s="6">
        <v>30</v>
      </c>
      <c r="C13" s="6">
        <v>11</v>
      </c>
      <c r="D13" t="s">
        <v>188</v>
      </c>
      <c r="E13" s="6">
        <v>30</v>
      </c>
      <c r="F13" s="6">
        <v>11</v>
      </c>
    </row>
    <row r="14" spans="1:6" x14ac:dyDescent="0.25">
      <c r="A14" t="s">
        <v>189</v>
      </c>
      <c r="B14" s="6">
        <v>31</v>
      </c>
      <c r="C14" s="6">
        <v>12</v>
      </c>
      <c r="D14" t="s">
        <v>189</v>
      </c>
      <c r="E14" s="6">
        <v>31</v>
      </c>
      <c r="F14" s="6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FUENTE</vt:lpstr>
      <vt:lpstr>AÑO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Fabrellas</dc:creator>
  <cp:keywords/>
  <dc:description/>
  <cp:lastModifiedBy>Luis Vicente Fernández Fabrellas</cp:lastModifiedBy>
  <cp:revision/>
  <dcterms:created xsi:type="dcterms:W3CDTF">2020-05-14T07:44:52Z</dcterms:created>
  <dcterms:modified xsi:type="dcterms:W3CDTF">2026-03-11T09:51:30Z</dcterms:modified>
  <cp:category/>
  <cp:contentStatus/>
</cp:coreProperties>
</file>