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COMPARTIDA\Elena Secretaria\Secretaria - Elena\DATOS\TRANSPARENCIA WEB\CONTENIDO WEB PORTAL TRANSPARENCIA\2025\12 CONTRATOS\"/>
    </mc:Choice>
  </mc:AlternateContent>
  <xr:revisionPtr revIDLastSave="0" documentId="8_{E246AA1F-9BCB-4DB4-A14F-095A431C95D9}" xr6:coauthVersionLast="47" xr6:coauthVersionMax="47" xr10:uidLastSave="{00000000-0000-0000-0000-000000000000}"/>
  <bookViews>
    <workbookView xWindow="-120" yWindow="-120" windowWidth="29040" windowHeight="15720" tabRatio="732" activeTab="2" xr2:uid="{7B954A6E-3092-411F-9D06-0E8926AEE7CD}"/>
  </bookViews>
  <sheets>
    <sheet name="Programación anual 2023" sheetId="14" r:id="rId1"/>
    <sheet name="Programación anual 2024" sheetId="15" r:id="rId2"/>
    <sheet name="Programación anual 2025" sheetId="16" r:id="rId3"/>
    <sheet name="2022 (2)" sheetId="13" state="hidden" r:id="rId4"/>
  </sheets>
  <externalReferences>
    <externalReference r:id="rId5"/>
  </externalReferences>
  <definedNames>
    <definedName name="_xlnm._FilterDatabase" localSheetId="3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5" i="15" l="1"/>
  <c r="M144" i="15"/>
  <c r="M138" i="15"/>
  <c r="M134" i="15"/>
  <c r="M133" i="15"/>
  <c r="M132" i="15"/>
  <c r="M127" i="15"/>
  <c r="G116" i="15"/>
  <c r="G106" i="15"/>
  <c r="G99" i="15"/>
  <c r="G97" i="15"/>
  <c r="G93" i="15"/>
  <c r="G92" i="15"/>
  <c r="G91" i="15"/>
  <c r="G90" i="15"/>
  <c r="P66" i="15"/>
  <c r="P65" i="15"/>
  <c r="G45" i="15"/>
  <c r="G44" i="15"/>
  <c r="P43" i="15"/>
  <c r="J40" i="15"/>
  <c r="I40" i="15"/>
  <c r="P35" i="15"/>
  <c r="K34" i="15"/>
  <c r="J34" i="15"/>
  <c r="P33" i="15"/>
  <c r="P31" i="15"/>
  <c r="H29" i="15"/>
  <c r="P24" i="15"/>
  <c r="G23" i="15"/>
  <c r="G22" i="15"/>
  <c r="M10" i="15"/>
  <c r="M6" i="15"/>
  <c r="M5" i="15"/>
  <c r="N166" i="14"/>
  <c r="N167" i="14"/>
  <c r="M160" i="14"/>
  <c r="M158" i="14"/>
  <c r="N152" i="14"/>
  <c r="N151" i="14"/>
  <c r="H150" i="14"/>
  <c r="M148" i="14"/>
  <c r="L143" i="14"/>
  <c r="I114" i="14"/>
  <c r="I112" i="14"/>
  <c r="I102" i="14"/>
  <c r="N93" i="14"/>
  <c r="L93" i="14"/>
  <c r="I89" i="14"/>
  <c r="H89" i="14"/>
  <c r="M81" i="14"/>
  <c r="M79" i="14"/>
  <c r="N74" i="14"/>
  <c r="M74" i="14"/>
  <c r="M75" i="14"/>
  <c r="M76" i="14"/>
  <c r="M77" i="14"/>
  <c r="L74" i="14"/>
  <c r="H66" i="14"/>
  <c r="H59" i="14"/>
  <c r="N49" i="14"/>
  <c r="M49" i="14"/>
  <c r="L49" i="14"/>
  <c r="I23" i="14"/>
  <c r="H22" i="14"/>
  <c r="I13" i="14"/>
  <c r="I11" i="14"/>
  <c r="H87" i="13"/>
  <c r="I74" i="13"/>
  <c r="H74" i="13"/>
  <c r="I73" i="13"/>
  <c r="N57" i="13"/>
  <c r="L57" i="13"/>
  <c r="H55" i="13"/>
  <c r="O44" i="13"/>
  <c r="C44" i="13"/>
  <c r="O43" i="13"/>
  <c r="G43" i="13"/>
  <c r="F43" i="13"/>
  <c r="C43" i="13"/>
  <c r="O42" i="13"/>
  <c r="I42" i="13"/>
  <c r="H42" i="13"/>
  <c r="G42" i="13"/>
  <c r="F42" i="13"/>
  <c r="E42" i="13"/>
  <c r="D42" i="13"/>
  <c r="C42" i="13"/>
  <c r="B42" i="13"/>
  <c r="K41" i="13"/>
  <c r="J41" i="13"/>
  <c r="I41" i="13"/>
  <c r="G41" i="13"/>
  <c r="F41" i="13"/>
  <c r="E41" i="13"/>
  <c r="D41" i="13"/>
  <c r="C41" i="13"/>
  <c r="B41" i="13"/>
  <c r="K40" i="13"/>
  <c r="J40" i="13"/>
  <c r="I40" i="13"/>
  <c r="H40" i="13"/>
  <c r="G40" i="13"/>
  <c r="F40" i="13"/>
  <c r="E40" i="13"/>
  <c r="D40" i="13"/>
  <c r="C40" i="13"/>
  <c r="B40" i="13"/>
  <c r="K39" i="13"/>
  <c r="J39" i="13"/>
  <c r="I39" i="13"/>
  <c r="H39" i="13"/>
  <c r="G39" i="13"/>
  <c r="F39" i="13"/>
  <c r="E39" i="13"/>
  <c r="D39" i="13"/>
  <c r="C39" i="13"/>
  <c r="B39" i="13"/>
  <c r="K38" i="13"/>
  <c r="J38" i="13"/>
  <c r="I38" i="13"/>
  <c r="H38" i="13"/>
  <c r="G38" i="13"/>
  <c r="E38" i="13"/>
  <c r="D38" i="13"/>
  <c r="C38" i="13"/>
  <c r="B38" i="13"/>
  <c r="F37" i="13"/>
  <c r="E37" i="13"/>
  <c r="D37" i="13"/>
  <c r="C37" i="13"/>
  <c r="B37" i="13"/>
  <c r="K36" i="13"/>
  <c r="J36" i="13"/>
  <c r="I36" i="13"/>
  <c r="H36" i="13"/>
  <c r="G36" i="13"/>
  <c r="F36" i="13"/>
  <c r="E36" i="13"/>
  <c r="D36" i="13"/>
  <c r="C36" i="13"/>
  <c r="B36" i="13"/>
  <c r="K35" i="13"/>
  <c r="J35" i="13"/>
  <c r="I35" i="13"/>
  <c r="H35" i="13"/>
  <c r="G35" i="13"/>
  <c r="F35" i="13"/>
  <c r="E35" i="13"/>
  <c r="D35" i="13"/>
  <c r="C35" i="13"/>
  <c r="B35" i="13"/>
  <c r="K34" i="13"/>
  <c r="J34" i="13"/>
  <c r="I34" i="13"/>
  <c r="H34" i="13"/>
  <c r="G34" i="13"/>
  <c r="F34" i="13"/>
  <c r="E34" i="13"/>
  <c r="D34" i="13"/>
  <c r="C34" i="13"/>
  <c r="B34" i="13"/>
  <c r="K33" i="13"/>
  <c r="J33" i="13"/>
  <c r="I33" i="13"/>
  <c r="G33" i="13"/>
  <c r="F33" i="13"/>
  <c r="E33" i="13"/>
  <c r="D33" i="13"/>
  <c r="C33" i="13"/>
  <c r="B33" i="13"/>
  <c r="K32" i="13"/>
  <c r="J32" i="13"/>
  <c r="I32" i="13"/>
  <c r="G32" i="13"/>
  <c r="F32" i="13"/>
  <c r="E32" i="13"/>
  <c r="D32" i="13"/>
  <c r="C32" i="13"/>
  <c r="B32" i="13"/>
  <c r="K31" i="13"/>
  <c r="J31" i="13"/>
  <c r="I31" i="13"/>
  <c r="G31" i="13"/>
  <c r="F31" i="13"/>
  <c r="E31" i="13"/>
  <c r="D31" i="13"/>
  <c r="C31" i="13"/>
  <c r="B31" i="13"/>
  <c r="K30" i="13"/>
  <c r="J30" i="13"/>
  <c r="I30" i="13"/>
  <c r="H30" i="13"/>
  <c r="G30" i="13"/>
  <c r="F30" i="13"/>
  <c r="E30" i="13"/>
  <c r="D30" i="13"/>
  <c r="C30" i="13"/>
  <c r="B30" i="13"/>
  <c r="K29" i="13"/>
  <c r="J29" i="13"/>
  <c r="I29" i="13"/>
  <c r="H29" i="13"/>
  <c r="G29" i="13"/>
  <c r="F29" i="13"/>
  <c r="E29" i="13"/>
  <c r="E59" i="13"/>
  <c r="D29" i="13"/>
  <c r="C29" i="13"/>
  <c r="B29" i="13"/>
  <c r="K28" i="13"/>
  <c r="J28" i="13"/>
  <c r="I28" i="13"/>
  <c r="H28" i="13"/>
  <c r="G28" i="13"/>
  <c r="F28" i="13"/>
  <c r="E28" i="13"/>
  <c r="E58" i="13"/>
  <c r="D28" i="13"/>
  <c r="C28" i="13"/>
  <c r="B28" i="13"/>
  <c r="K27" i="13"/>
  <c r="J27" i="13"/>
  <c r="I27" i="13"/>
  <c r="H27" i="13"/>
  <c r="G27" i="13"/>
  <c r="F27" i="13"/>
  <c r="E27" i="13"/>
  <c r="D27" i="13"/>
  <c r="C27" i="13"/>
  <c r="K26" i="13"/>
  <c r="J26" i="13"/>
  <c r="I26" i="13"/>
  <c r="H26" i="13"/>
  <c r="G26" i="13"/>
  <c r="F26" i="13"/>
  <c r="E26" i="13"/>
  <c r="D26" i="13"/>
  <c r="C26" i="13"/>
  <c r="K25" i="13"/>
  <c r="J25" i="13"/>
  <c r="I25" i="13"/>
  <c r="H25" i="13"/>
  <c r="G25" i="13"/>
  <c r="F25" i="13"/>
  <c r="E25" i="13"/>
  <c r="D25" i="13"/>
  <c r="C25" i="13"/>
  <c r="B25" i="13"/>
  <c r="K24" i="13"/>
  <c r="J24" i="13"/>
  <c r="I24" i="13"/>
  <c r="H24" i="13"/>
  <c r="G24" i="13"/>
  <c r="F24" i="13"/>
  <c r="E24" i="13"/>
  <c r="D24" i="13"/>
  <c r="C24" i="13"/>
  <c r="B24" i="13"/>
  <c r="O23" i="13"/>
  <c r="K23" i="13"/>
  <c r="J23" i="13"/>
  <c r="I23" i="13"/>
  <c r="H23" i="13"/>
  <c r="G23" i="13"/>
  <c r="F23" i="13"/>
  <c r="E23" i="13"/>
  <c r="D23" i="13"/>
  <c r="C23" i="13"/>
  <c r="B23" i="13"/>
  <c r="K22" i="13"/>
  <c r="J22" i="13"/>
  <c r="I22" i="13"/>
  <c r="H22" i="13"/>
  <c r="G22" i="13"/>
  <c r="F22" i="13"/>
  <c r="E22" i="13"/>
  <c r="D22" i="13"/>
  <c r="C22" i="13"/>
  <c r="B22" i="13"/>
  <c r="O21" i="13"/>
  <c r="K21" i="13"/>
  <c r="J21" i="13"/>
  <c r="I21" i="13"/>
  <c r="H21" i="13"/>
  <c r="G21" i="13"/>
  <c r="F21" i="13"/>
  <c r="E21" i="13"/>
  <c r="D21" i="13"/>
  <c r="C21" i="13"/>
  <c r="B21" i="13"/>
  <c r="O20" i="13"/>
  <c r="K20" i="13"/>
  <c r="J20" i="13"/>
  <c r="I20" i="13"/>
  <c r="H20" i="13"/>
  <c r="G20" i="13"/>
  <c r="F20" i="13"/>
  <c r="E20" i="13"/>
  <c r="D20" i="13"/>
  <c r="C20" i="13"/>
  <c r="B20" i="13"/>
  <c r="O19" i="13"/>
  <c r="K19" i="13"/>
  <c r="J19" i="13"/>
  <c r="I19" i="13"/>
  <c r="H19" i="13"/>
  <c r="G19" i="13"/>
  <c r="F19" i="13"/>
  <c r="E19" i="13"/>
  <c r="D19" i="13"/>
  <c r="C19" i="13"/>
  <c r="B19" i="13"/>
  <c r="O18" i="13"/>
  <c r="K18" i="13"/>
  <c r="J18" i="13"/>
  <c r="I18" i="13"/>
  <c r="H18" i="13"/>
  <c r="G18" i="13"/>
  <c r="F18" i="13"/>
  <c r="E18" i="13"/>
  <c r="D18" i="13"/>
  <c r="C18" i="13"/>
  <c r="B18" i="13"/>
  <c r="O17" i="13"/>
  <c r="K17" i="13"/>
  <c r="J17" i="13"/>
  <c r="I17" i="13"/>
  <c r="G17" i="13"/>
  <c r="F17" i="13"/>
  <c r="E17" i="13"/>
  <c r="D17" i="13"/>
  <c r="C17" i="13"/>
  <c r="B17" i="13"/>
  <c r="O16" i="13"/>
  <c r="K16" i="13"/>
  <c r="J16" i="13"/>
  <c r="I16" i="13"/>
  <c r="G16" i="13"/>
  <c r="F16" i="13"/>
  <c r="E16" i="13"/>
  <c r="D16" i="13"/>
  <c r="C16" i="13"/>
  <c r="B16" i="13"/>
  <c r="O15" i="13"/>
  <c r="K15" i="13"/>
  <c r="J15" i="13"/>
  <c r="I15" i="13"/>
  <c r="G15" i="13"/>
  <c r="F15" i="13"/>
  <c r="E15" i="13"/>
  <c r="D15" i="13"/>
  <c r="B15" i="13"/>
  <c r="O14" i="13"/>
  <c r="K14" i="13"/>
  <c r="J14" i="13"/>
  <c r="I14" i="13"/>
  <c r="F14" i="13"/>
  <c r="E14" i="13"/>
  <c r="D14" i="13"/>
  <c r="C14" i="13"/>
  <c r="B14" i="13"/>
  <c r="O13" i="13"/>
  <c r="K13" i="13"/>
  <c r="J13" i="13"/>
  <c r="G13" i="13"/>
  <c r="F13" i="13"/>
  <c r="E13" i="13"/>
  <c r="D13" i="13"/>
  <c r="C13" i="13"/>
  <c r="B13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O12" i="13"/>
  <c r="K12" i="13"/>
  <c r="J12" i="13"/>
  <c r="I12" i="13"/>
  <c r="G12" i="13"/>
  <c r="F12" i="13"/>
  <c r="E12" i="13"/>
  <c r="D12" i="13"/>
  <c r="C12" i="13"/>
  <c r="B12" i="13"/>
  <c r="O11" i="13"/>
  <c r="K11" i="13"/>
  <c r="J11" i="13"/>
  <c r="I11" i="13"/>
  <c r="G11" i="13"/>
  <c r="F11" i="13"/>
  <c r="E11" i="13"/>
  <c r="D11" i="13"/>
  <c r="C11" i="13"/>
  <c r="B11" i="13"/>
  <c r="O10" i="13"/>
  <c r="K10" i="13"/>
  <c r="J10" i="13"/>
  <c r="I10" i="13"/>
  <c r="G10" i="13"/>
  <c r="F10" i="13"/>
  <c r="E10" i="13"/>
  <c r="D10" i="13"/>
  <c r="C10" i="13"/>
  <c r="B10" i="13"/>
  <c r="O9" i="13"/>
  <c r="K9" i="13"/>
  <c r="J9" i="13"/>
  <c r="I9" i="13"/>
  <c r="G9" i="13"/>
  <c r="F9" i="13"/>
  <c r="E9" i="13"/>
  <c r="D9" i="13"/>
  <c r="C9" i="13"/>
  <c r="B9" i="13"/>
  <c r="O8" i="13"/>
  <c r="K8" i="13"/>
  <c r="J8" i="13"/>
  <c r="I8" i="13"/>
  <c r="G8" i="13"/>
  <c r="F8" i="13"/>
  <c r="E8" i="13"/>
  <c r="D8" i="13"/>
  <c r="C8" i="13"/>
  <c r="B8" i="13"/>
  <c r="O7" i="13"/>
  <c r="K7" i="13"/>
  <c r="J7" i="13"/>
  <c r="I7" i="13"/>
  <c r="G7" i="13"/>
  <c r="F7" i="13"/>
  <c r="E7" i="13"/>
  <c r="D7" i="13"/>
  <c r="C7" i="13"/>
  <c r="B7" i="13"/>
  <c r="O6" i="13"/>
  <c r="I6" i="13"/>
  <c r="G6" i="13"/>
  <c r="F6" i="13"/>
  <c r="E6" i="13"/>
  <c r="D6" i="13"/>
  <c r="C6" i="13"/>
  <c r="B6" i="13"/>
  <c r="O5" i="13"/>
  <c r="K5" i="13"/>
  <c r="J5" i="13"/>
  <c r="I5" i="13"/>
  <c r="G5" i="13"/>
  <c r="F5" i="13"/>
  <c r="E5" i="13"/>
  <c r="C5" i="13"/>
  <c r="B5" i="13"/>
  <c r="A5" i="13"/>
  <c r="A6" i="13"/>
  <c r="A7" i="13"/>
  <c r="A8" i="13"/>
  <c r="A9" i="13"/>
  <c r="A10" i="13"/>
  <c r="A11" i="13"/>
  <c r="O4" i="13"/>
  <c r="K4" i="13"/>
  <c r="J4" i="13"/>
  <c r="I4" i="13"/>
  <c r="G4" i="13"/>
  <c r="F4" i="13"/>
  <c r="E4" i="13"/>
  <c r="C4" i="13"/>
  <c r="B4" i="13"/>
</calcChain>
</file>

<file path=xl/sharedStrings.xml><?xml version="1.0" encoding="utf-8"?>
<sst xmlns="http://schemas.openxmlformats.org/spreadsheetml/2006/main" count="4201" uniqueCount="1094">
  <si>
    <t>SERVICIOS</t>
  </si>
  <si>
    <t>ADJUDICADO</t>
  </si>
  <si>
    <t>CONTRATO MENOR</t>
  </si>
  <si>
    <t>GERENCIA</t>
  </si>
  <si>
    <t>SUMINISTROS</t>
  </si>
  <si>
    <t>MANTENIMIENTO</t>
  </si>
  <si>
    <t>NºEXPED.</t>
  </si>
  <si>
    <t>DPTO.</t>
  </si>
  <si>
    <t>ESTADO</t>
  </si>
  <si>
    <t>FECHA CONTRATO</t>
  </si>
  <si>
    <t>PROCEDIMIENTO</t>
  </si>
  <si>
    <t>ADJUDICATARIO</t>
  </si>
  <si>
    <t>TIPO CONTRATO</t>
  </si>
  <si>
    <t>DESCRIPCIÓN CONTRATO</t>
  </si>
  <si>
    <t>NIF/CIF</t>
  </si>
  <si>
    <t>LOTES</t>
  </si>
  <si>
    <t>-</t>
  </si>
  <si>
    <t>PRESUPUESTO BASE DE LICITACIÓN</t>
  </si>
  <si>
    <t>DURACIÓN INICIAL</t>
  </si>
  <si>
    <t>PRÓRROGAS</t>
  </si>
  <si>
    <t>DURACIÓN TOTAL</t>
  </si>
  <si>
    <t>PUBLICACIÓN</t>
  </si>
  <si>
    <t>VTO CONTRATO</t>
  </si>
  <si>
    <t>OBRAS</t>
  </si>
  <si>
    <t>1 día</t>
  </si>
  <si>
    <t>7 días</t>
  </si>
  <si>
    <t>TRIMESTRE CONTRATO</t>
  </si>
  <si>
    <t>3 días</t>
  </si>
  <si>
    <t>Nº</t>
  </si>
  <si>
    <t>B76722578</t>
  </si>
  <si>
    <t>EN CURSO</t>
  </si>
  <si>
    <t>ADMINISTRACION</t>
  </si>
  <si>
    <t>CALZADOS PECAS,S.L.</t>
  </si>
  <si>
    <t>B38033395</t>
  </si>
  <si>
    <t>E76636083</t>
  </si>
  <si>
    <t>SERVICIOS DE OFICINA E INFORMATICA,S.L.</t>
  </si>
  <si>
    <t>B38346276</t>
  </si>
  <si>
    <t>B38754263</t>
  </si>
  <si>
    <t>41874683D</t>
  </si>
  <si>
    <t>Nº LIC.</t>
  </si>
  <si>
    <t>1 mes</t>
  </si>
  <si>
    <t>ADMINISTRACIÓN</t>
  </si>
  <si>
    <t xml:space="preserve">3 días </t>
  </si>
  <si>
    <t>PRECIO ADJUDICACIÓN SIN IGIC</t>
  </si>
  <si>
    <t>038/2022</t>
  </si>
  <si>
    <t>EXPLOTACIÓN</t>
  </si>
  <si>
    <t>IMPERTEMA,S.L.</t>
  </si>
  <si>
    <t>ELECNOR SERVICIOS Y PROYECTOS, S.A.U.</t>
  </si>
  <si>
    <t>A83076687</t>
  </si>
  <si>
    <t>MELIAN ABOGADOS SOCIEDAD CIVIL</t>
  </si>
  <si>
    <t>FERRETERIA SAN ISIDRO</t>
  </si>
  <si>
    <t>B38028692</t>
  </si>
  <si>
    <t>RENOVACIÓN DEL ANTIVIRUS RED INFORMÁTICA DE MERCATENERIFE</t>
  </si>
  <si>
    <t>NEXUM INFORMÁTICA</t>
  </si>
  <si>
    <t>E76635083</t>
  </si>
  <si>
    <t>039/2022</t>
  </si>
  <si>
    <t>CAMBIO DE UNIDAD SPLIT PARA CUARTO DE SERVIDORES EDIF ADM.</t>
  </si>
  <si>
    <t>FRIOSOL</t>
  </si>
  <si>
    <t>B76688860</t>
  </si>
  <si>
    <t>040/2022</t>
  </si>
  <si>
    <t>MEPROLIM CAVAS CATALANA</t>
  </si>
  <si>
    <t>B35011675</t>
  </si>
  <si>
    <t>LICITACIÓN</t>
  </si>
  <si>
    <t>PCLSP+PERFIL CONTRATANTE</t>
  </si>
  <si>
    <t>ABIERTO SIMPLIFICADO</t>
  </si>
  <si>
    <t>2 años</t>
  </si>
  <si>
    <t>4 años</t>
  </si>
  <si>
    <t>PLANIFICACIÓN Y ACTUACIÓN ACTIVIDADES PREVENTIVAS MEDICINA DEL TRABAJO</t>
  </si>
  <si>
    <t>COMPRA DE NUEVOS EQUIPOS INFORMÁTICOS</t>
  </si>
  <si>
    <t>041/2022</t>
  </si>
  <si>
    <t>042/2022</t>
  </si>
  <si>
    <t>043/2022</t>
  </si>
  <si>
    <t>044/2022</t>
  </si>
  <si>
    <t>045/2022</t>
  </si>
  <si>
    <t>046/2022</t>
  </si>
  <si>
    <t>047/2022</t>
  </si>
  <si>
    <t>048/2022</t>
  </si>
  <si>
    <t>049/2022</t>
  </si>
  <si>
    <t>MATERIAL ELÉCTRICO PARA MANTENIMENTO</t>
  </si>
  <si>
    <t>REPARACIÓN ARQUETA CIRCULAR EN SALIDA (URGENCIA)</t>
  </si>
  <si>
    <t>CONVENIO</t>
  </si>
  <si>
    <t>CESIÓN NAVE A24 A LA CONSEJERÍA DE AGRICULTURA DEL C.I.T.</t>
  </si>
  <si>
    <t>PROYECTO DE LEGALIZACIÓN DE ELECTRICIDAD EN ZONAS COMUNES (OCA)</t>
  </si>
  <si>
    <t>PLANCHADO LONA PHOTOCALL</t>
  </si>
  <si>
    <t>SERVICIOS DELEGADO PROTECCION DE DATOS Y RGPD</t>
  </si>
  <si>
    <t>COELCA</t>
  </si>
  <si>
    <t>CONSTRUCCIONES INTEGRALES MARTÍN SANCHEZ</t>
  </si>
  <si>
    <t>CONSEJERÍA AGRICULTURA DEL C.I.T.</t>
  </si>
  <si>
    <t>UBALDO VESTIMENTA</t>
  </si>
  <si>
    <t>AIXACORPORE,S.L.</t>
  </si>
  <si>
    <t>A38024907</t>
  </si>
  <si>
    <t>B76608462</t>
  </si>
  <si>
    <t>B04984944</t>
  </si>
  <si>
    <t>B38741625</t>
  </si>
  <si>
    <t>RELACIÓN DE LICITACIONES Y CONTRATOS MENORES  AÑO 2022</t>
  </si>
  <si>
    <t>2 días</t>
  </si>
  <si>
    <t>2 meses</t>
  </si>
  <si>
    <t>12 meses</t>
  </si>
  <si>
    <t>MATERIAL DE FONTANERÍA PARA ALMACÉN</t>
  </si>
  <si>
    <t>MATERIAL DE FERRETERÍA PARA ALMACÉN</t>
  </si>
  <si>
    <t>WUTRH CANARIAS, S.L.</t>
  </si>
  <si>
    <t>B76080308</t>
  </si>
  <si>
    <t>050/2022</t>
  </si>
  <si>
    <t>MATERIAL DE IMPRENTA</t>
  </si>
  <si>
    <t>GRAFICAS PALAUT</t>
  </si>
  <si>
    <t>051/2022</t>
  </si>
  <si>
    <t>CALIBRACIÓN DE 9 BÁSCULAS DE REPESO</t>
  </si>
  <si>
    <t>052/2022</t>
  </si>
  <si>
    <t>FUNGIBLES 7 ISLAS,S.L.</t>
  </si>
  <si>
    <t>B38232443</t>
  </si>
  <si>
    <t>1 dia</t>
  </si>
  <si>
    <t>053/2022</t>
  </si>
  <si>
    <t>a dia</t>
  </si>
  <si>
    <t>054/2022</t>
  </si>
  <si>
    <t>MANUAL DE IDENTIDAD CORPORATIVA</t>
  </si>
  <si>
    <t>ANTONIO DIAZ BARBUZANO</t>
  </si>
  <si>
    <t>78558628N</t>
  </si>
  <si>
    <t>055/2022</t>
  </si>
  <si>
    <t>REPARACIÓN DE CUATRO BÁSCULAS DE REPESO</t>
  </si>
  <si>
    <t>SCRYMO</t>
  </si>
  <si>
    <t>B38225801</t>
  </si>
  <si>
    <t>056/2022</t>
  </si>
  <si>
    <t>AUTOMATISMO PUERTA CAMARA FRIGORÍFICA</t>
  </si>
  <si>
    <t>15 días</t>
  </si>
  <si>
    <t>8 días</t>
  </si>
  <si>
    <t>057/2022</t>
  </si>
  <si>
    <t>REPARARACIÓN DE PUERTAS METÁLICAS EN NAVE 9 Y 10 DEL COMPLEJO D</t>
  </si>
  <si>
    <t>MANYSERV</t>
  </si>
  <si>
    <t>78857806-Y</t>
  </si>
  <si>
    <t>058/2022</t>
  </si>
  <si>
    <t>MANTENIMIENTO DOS FICHADORES BIOMÉTRICOS</t>
  </si>
  <si>
    <t>272 €/año</t>
  </si>
  <si>
    <t>272,00 €/año</t>
  </si>
  <si>
    <t>RADIOBIT SISTEMAS, S.L.</t>
  </si>
  <si>
    <t>B-03961554</t>
  </si>
  <si>
    <t>indefinido</t>
  </si>
  <si>
    <t>SUMINISTRO ACTIVADOR BIOLÓGICO ESTACIÓN DEPURADORA</t>
  </si>
  <si>
    <t>HIDRÁULICA TINERFEÑA</t>
  </si>
  <si>
    <t>B38066395</t>
  </si>
  <si>
    <t>059/2022</t>
  </si>
  <si>
    <t>060/2022</t>
  </si>
  <si>
    <t>061/2022</t>
  </si>
  <si>
    <t>SERVICIO DE ASESORAMIENTO LABORAL</t>
  </si>
  <si>
    <t>SERVICIOS DE PREVENCIÓN DE RIESGOS LABORALES</t>
  </si>
  <si>
    <t>GRUPO PREVING</t>
  </si>
  <si>
    <t>B06290241</t>
  </si>
  <si>
    <t>PARTIDA PRESUPUESTARIA</t>
  </si>
  <si>
    <t>DUPLICADO</t>
  </si>
  <si>
    <t>062/2022</t>
  </si>
  <si>
    <t>COMPRA MATERIAL DE OFICINA</t>
  </si>
  <si>
    <t>063/2022</t>
  </si>
  <si>
    <t>064/2022</t>
  </si>
  <si>
    <t>065/2022</t>
  </si>
  <si>
    <t>REPARACIÓN DE PUERTA METÁLICA EN PUESTO DE FRUTARIA</t>
  </si>
  <si>
    <t>REPARACIÓN DE PUERTA ENROLLABLE DE LA NAVE 21 DEL COMPLEJO A</t>
  </si>
  <si>
    <t>SUSTITUCIÓN DE FIJO DE ALUMINIO EN NAVE 9 COMPLEJO D</t>
  </si>
  <si>
    <t>ALUMINIOS LOS ANDENES</t>
  </si>
  <si>
    <t>B38640918</t>
  </si>
  <si>
    <t>066/2022</t>
  </si>
  <si>
    <t>REFORMA DE COLECTOR DE ASPIRACIÓN DE BOMBA DE GRUPO CONTRAINCENDIOS</t>
  </si>
  <si>
    <t>067/2022</t>
  </si>
  <si>
    <t xml:space="preserve">LICITACIÓN </t>
  </si>
  <si>
    <t>MEJORA Y MANTENIMIENTO DE LA EDAR MERCATENERIFE</t>
  </si>
  <si>
    <t>PREVENCIÓN DE RRLL</t>
  </si>
  <si>
    <t>069/2022</t>
  </si>
  <si>
    <t>VIGILANCIA DE LA SALUD</t>
  </si>
  <si>
    <t>070/2022</t>
  </si>
  <si>
    <t>071/2022</t>
  </si>
  <si>
    <t>072/2022</t>
  </si>
  <si>
    <t>068/2022</t>
  </si>
  <si>
    <t>A-79486833</t>
  </si>
  <si>
    <t>4 días</t>
  </si>
  <si>
    <t>TECHADO Y CERRAMIENTO DE ESTRUCTURA METÁLICA EN ALJIBE CI</t>
  </si>
  <si>
    <t>073/2022</t>
  </si>
  <si>
    <t>COLOCACIÓN DE ANGULAR EXISTENTE EN MUELLE DE CARGA DEL CA</t>
  </si>
  <si>
    <t>074/2022</t>
  </si>
  <si>
    <t>MATERIAL INFORMÁTICO</t>
  </si>
  <si>
    <t>1 DIA</t>
  </si>
  <si>
    <t>SUSTITUCIÓN DE LUMINARIAS CONVENCIONALES POR LUMINARIAS LEDS EN LA NPL</t>
  </si>
  <si>
    <t>075/2022</t>
  </si>
  <si>
    <t>CAMBIO DE MUELLE EN PUERTA ENRROLLABLE DE NAVE 9 COMPLEJO D</t>
  </si>
  <si>
    <t>076/2022</t>
  </si>
  <si>
    <t>COLECA</t>
  </si>
  <si>
    <t>MATERIAL ELECTRICO PARA PULSADOR TIMBRE EN NAVE 7 COMPLEJO B</t>
  </si>
  <si>
    <t>077/2022</t>
  </si>
  <si>
    <t>REPARACIÓN DE PUERTA NÚMERO 4 EN NAVE PRODUCTO LOCAL</t>
  </si>
  <si>
    <t>078/2022</t>
  </si>
  <si>
    <t>REPARACIÓN DE CANALÓN POR GOTERAS EN MUELLE DE CARGA COMPLEJO A</t>
  </si>
  <si>
    <t>079/2022</t>
  </si>
  <si>
    <t>REPARACIÓN DE FUGA EN TUBERÍA DE DEPOSITO QUE SUMNISTRA A RED CI</t>
  </si>
  <si>
    <t>080/2022</t>
  </si>
  <si>
    <t>CONSULTORÍA AMPLIACIÓN Y ACTUALIZACIÓN DEL PLAN ESTRATÉGICO</t>
  </si>
  <si>
    <t>ACM Consultores de Negocio, S.L.</t>
  </si>
  <si>
    <t>B76746445</t>
  </si>
  <si>
    <t>081/2022</t>
  </si>
  <si>
    <t>MORTERO REPARADOR SIKA FASTFIX 130 TP</t>
  </si>
  <si>
    <t>IMPERMECA,S.L.U.</t>
  </si>
  <si>
    <t>082/2022</t>
  </si>
  <si>
    <t>SEGUROS</t>
  </si>
  <si>
    <t>ELECTRICIDAD</t>
  </si>
  <si>
    <t>083/2022</t>
  </si>
  <si>
    <t>084/2022</t>
  </si>
  <si>
    <t>085/2022</t>
  </si>
  <si>
    <t xml:space="preserve"> VUELO VIAJE A FRUIT ATTRACTION</t>
  </si>
  <si>
    <t>HOTEL VIAJE A FRUIT ATTRACTION</t>
  </si>
  <si>
    <t>IBERIA</t>
  </si>
  <si>
    <t>HOTEL OCCIDENTAL CASTELLANA NORTE</t>
  </si>
  <si>
    <t>B07967086</t>
  </si>
  <si>
    <t>A28017648</t>
  </si>
  <si>
    <t>TEN ASFALTOS, S.A.</t>
  </si>
  <si>
    <t>A38239000</t>
  </si>
  <si>
    <t>20 días</t>
  </si>
  <si>
    <t>ACTUALIZADO: 23/09/2022</t>
  </si>
  <si>
    <t>086/2022</t>
  </si>
  <si>
    <t>REPARACIÓN URGENTE CENTRALITYA TELEFONOS</t>
  </si>
  <si>
    <t>087/2022</t>
  </si>
  <si>
    <t>BYMAR PARK, S.L.</t>
  </si>
  <si>
    <t>B61748844</t>
  </si>
  <si>
    <t>088/2022</t>
  </si>
  <si>
    <t>089/2022</t>
  </si>
  <si>
    <t>PROCEDIMIENTO ABIERTO SUJETO A REGULACIÓN ARMONIZADA</t>
  </si>
  <si>
    <t>SEGURIDAD</t>
  </si>
  <si>
    <t>CONTRATACIÓN DE SERVICIOS DE SEGURIDAD, VIGILANCIA Y CONTROL DE ACCESOS EN LAS INSTALACIONES DE MERCATENERIFE</t>
  </si>
  <si>
    <t>090/2022</t>
  </si>
  <si>
    <t>091/2022</t>
  </si>
  <si>
    <t>092/2022</t>
  </si>
  <si>
    <t xml:space="preserve">REPARACIÓN BARRERA DE ENTRADA </t>
  </si>
  <si>
    <t>ABIERTO</t>
  </si>
  <si>
    <t>NO EJECUTADO</t>
  </si>
  <si>
    <t>001/2023</t>
  </si>
  <si>
    <t>002/2023</t>
  </si>
  <si>
    <t>VALLADO PERIMETRAL EN DOS ZONAS DE MERCATENERIFE</t>
  </si>
  <si>
    <t>PROPUESTA ECONÓMICA PARA REDACCIÓN DE DOCUMENTO PARA LA REFORMA DE LOS BAÑOS EN NAVE 1 Y NAVE 2</t>
  </si>
  <si>
    <t>003/2023</t>
  </si>
  <si>
    <t>004/2023</t>
  </si>
  <si>
    <t>005/2023</t>
  </si>
  <si>
    <t>AÑO 2023</t>
  </si>
  <si>
    <t>PROPUESTA ECONOMICA PARA REDACCIÓN DE DOCUMENTO PARA LA OBRA DE REFORMA Y ACONDICIONAMIENTO INTERIOR DE LAS OFICINAS DE MERCATENERIFE</t>
  </si>
  <si>
    <t>SEGURO DE DAÑOS MATERIALES</t>
  </si>
  <si>
    <t>REALE SEGUROS GENERALES, S.A.</t>
  </si>
  <si>
    <t>A78520293</t>
  </si>
  <si>
    <t>1 AÑO</t>
  </si>
  <si>
    <t>NO</t>
  </si>
  <si>
    <t>006/2023</t>
  </si>
  <si>
    <t>ARRENDAMIENTO NAVES COMPLEJO C</t>
  </si>
  <si>
    <t>ARRENDAMIENTOS NAVES (B7 Y D4)</t>
  </si>
  <si>
    <t>007/2023</t>
  </si>
  <si>
    <t>ADQUISICIÓN TV 86"</t>
  </si>
  <si>
    <t>MEDIAMARKT</t>
  </si>
  <si>
    <t>ESA63907463</t>
  </si>
  <si>
    <t>15 DÍAS</t>
  </si>
  <si>
    <t>008/2023</t>
  </si>
  <si>
    <t>1 MES</t>
  </si>
  <si>
    <t>ADQUISICIÓN DE ALIMENTOS Y PECES PARA MERCATENERIFE</t>
  </si>
  <si>
    <t>DECORACUARIUM</t>
  </si>
  <si>
    <t>B38314027</t>
  </si>
  <si>
    <t>MAGNITEL</t>
  </si>
  <si>
    <t>009/2023</t>
  </si>
  <si>
    <t>ADQUISICIÓN DE EMISORAS Y BATERIAS</t>
  </si>
  <si>
    <t>B24284622</t>
  </si>
  <si>
    <t xml:space="preserve">ADQUISICIÓN DE CALZADO LABORAL </t>
  </si>
  <si>
    <t>010/2023</t>
  </si>
  <si>
    <t>WEHBE S.L./FRANCISCO JOSÉ HERNÁNDEZ ROMERO/EPIS-REC-CANARIAS, S.L.</t>
  </si>
  <si>
    <t>B38011185/78671882Z/B76794866</t>
  </si>
  <si>
    <t>011/2023</t>
  </si>
  <si>
    <t>ADQUISICIÓN DE MATERIAL DE IMPRENTA</t>
  </si>
  <si>
    <t>GRÁFICAS PALAUT</t>
  </si>
  <si>
    <t>012/2023</t>
  </si>
  <si>
    <t>ADQUISICIÓN DE MATERIAL DE OFICINA - TÓNER</t>
  </si>
  <si>
    <t>SERVICIOS DE OFICINAS E INFORMÁTICA, S.L.</t>
  </si>
  <si>
    <t>ADQUISICIÓN SOPORTE PARA TV 86"</t>
  </si>
  <si>
    <t>014/2023</t>
  </si>
  <si>
    <t>CERTIFICADO ESTABILIDAD ESTRCUTURAL PARA PLACAS FOTOVOLTAICAS</t>
  </si>
  <si>
    <t>SANTIAGO RODRÍGUEZ REYES</t>
  </si>
  <si>
    <t>43804267 P</t>
  </si>
  <si>
    <t>15 DIAS</t>
  </si>
  <si>
    <t>013/2023</t>
  </si>
  <si>
    <t>16 DÍAS</t>
  </si>
  <si>
    <t>015/2023</t>
  </si>
  <si>
    <t>IMPERMECA COMERCIAL S.L.U.</t>
  </si>
  <si>
    <t>1 DÍA</t>
  </si>
  <si>
    <t>INSTALACIÓN DE AIRE ACONDICIONADO EN SERVIDOR NPL "URGENCIA"</t>
  </si>
  <si>
    <t>016/2023</t>
  </si>
  <si>
    <t>017/2023</t>
  </si>
  <si>
    <t>018/2023</t>
  </si>
  <si>
    <t>MATERIAL FERRETERIA PARA ALMACEN</t>
  </si>
  <si>
    <t>SUMECA SUMINISTROS INDUSTRIALES, S.L.</t>
  </si>
  <si>
    <t>B76597632</t>
  </si>
  <si>
    <t>019/2023</t>
  </si>
  <si>
    <t>AUDITORIA DE RENOVACION ISO 9001-2015</t>
  </si>
  <si>
    <t>AENOR</t>
  </si>
  <si>
    <t>1,5DIAS</t>
  </si>
  <si>
    <t>1,5 DIAS</t>
  </si>
  <si>
    <t>RESPOSICIÓN LÁMPARA UV PARA DESINFECCIÓN EN ESTANQUE DE PECES DE MERCATENERIFE</t>
  </si>
  <si>
    <t>AMAZÓN PRIME</t>
  </si>
  <si>
    <t>020/2023</t>
  </si>
  <si>
    <t>B02954592</t>
  </si>
  <si>
    <t>30 DÍAS</t>
  </si>
  <si>
    <t>022/2023</t>
  </si>
  <si>
    <t>023/2023</t>
  </si>
  <si>
    <t>ARRENDAMIENTOS MÓDULOS VENTA 163-165-167 Y 219-221</t>
  </si>
  <si>
    <t>ARRENDAMIENTOS MÓDULOS VENTA 202-204</t>
  </si>
  <si>
    <t>025/2023</t>
  </si>
  <si>
    <t>REGULACIÓN DE PUERTA SECCIONABLE EN NAVE 18 COMPLEJO A</t>
  </si>
  <si>
    <t>026/2023</t>
  </si>
  <si>
    <t>REGULACIÓN DE TRES PUERTAS SECCIONABLE EN NPL</t>
  </si>
  <si>
    <t>REPARACIÓN DE ARQUETA POZO EN FRENTE DE NAVE 1 CB</t>
  </si>
  <si>
    <t>CONSTRUCCIONES INTEGRALES MARTIN SANCHEZ</t>
  </si>
  <si>
    <t>DEMOLICION DE TRONJA EN NAVE 18 COMPLEJO A</t>
  </si>
  <si>
    <t>027/2023</t>
  </si>
  <si>
    <t>MATERIAL DE FERRETERÍA PARA ALMACÉN (ESMALTE)</t>
  </si>
  <si>
    <t>028/2023</t>
  </si>
  <si>
    <t>029/2023</t>
  </si>
  <si>
    <t>REPARACIÓN FUGA EN GMR</t>
  </si>
  <si>
    <t>VIAL CANARIAS,S.L.</t>
  </si>
  <si>
    <t>B76691757</t>
  </si>
  <si>
    <t>030/2023</t>
  </si>
  <si>
    <t>031/2023</t>
  </si>
  <si>
    <t>032/2023</t>
  </si>
  <si>
    <t>MATERIAL DE FERRETERÍA PARA ALMACÉN (TACOS)</t>
  </si>
  <si>
    <t>MATERIAL DE FERRETERÍA PARA ALMACÉN (METROS)</t>
  </si>
  <si>
    <t>033/2023</t>
  </si>
  <si>
    <t xml:space="preserve">ADQUISICIÓN DE MATERIAL DE OFICINA </t>
  </si>
  <si>
    <t>034/2023</t>
  </si>
  <si>
    <t>REGULACIÓN PUERTA N27 DE LA NPL</t>
  </si>
  <si>
    <t>REPARACIÓN SISTEMA CONTROL ACCESO</t>
  </si>
  <si>
    <t>035/2023</t>
  </si>
  <si>
    <t>AUDITORIA INTERNA ISO 9001-14001</t>
  </si>
  <si>
    <t>ARCO CALIDAD</t>
  </si>
  <si>
    <t>036/2023</t>
  </si>
  <si>
    <t>ACTUALIZACIÓN PLAN DE AUTOPROTECCIÓN</t>
  </si>
  <si>
    <t>037/2023</t>
  </si>
  <si>
    <t>BYMAR</t>
  </si>
  <si>
    <t>038/2023</t>
  </si>
  <si>
    <t>REALIZACIÓN SIMULACRO EMERGENCIAS</t>
  </si>
  <si>
    <t>039/2023</t>
  </si>
  <si>
    <t>ANÁLISIS DE GUA</t>
  </si>
  <si>
    <t>040/2023</t>
  </si>
  <si>
    <t>MANTENIMIENTO CÁMARAS FRIGORÍFICAS</t>
  </si>
  <si>
    <t>041/2023</t>
  </si>
  <si>
    <t>REPARACIÓN CÁMARA FRIGORÍFICA</t>
  </si>
  <si>
    <t>RSA INSTALACIONES &amp; MONTAJES</t>
  </si>
  <si>
    <t>042/2023</t>
  </si>
  <si>
    <t>ARRENDAMIENTO MÓDULO VENTA 209</t>
  </si>
  <si>
    <t>043/20223</t>
  </si>
  <si>
    <t>REPÀRACIÓN FUGAS Y MEMORIA TÉCNICA CÁMARA 2 N.P.L.</t>
  </si>
  <si>
    <t>044/2023</t>
  </si>
  <si>
    <t>MATERIAL DE IMPRENTA DECLARACIONES DE MERCANCÍA</t>
  </si>
  <si>
    <t>045/2023</t>
  </si>
  <si>
    <t>ROPA DE TRABAJO (UNIFORMIDAD)</t>
  </si>
  <si>
    <t>UNIFORMES DEL ATLANTICO/PUBLITEXT UNIFORMES</t>
  </si>
  <si>
    <t>B38722922/B76540988</t>
  </si>
  <si>
    <t>046/2023</t>
  </si>
  <si>
    <t>AUDITORIA DE SEGUIMIENTO ISO 14001-2015</t>
  </si>
  <si>
    <t>047/2023</t>
  </si>
  <si>
    <t>048/2023</t>
  </si>
  <si>
    <t>049/2023</t>
  </si>
  <si>
    <t>REPARACIÓN DE GOTERAS EN NAVE 3 COMPLEJO B</t>
  </si>
  <si>
    <t>B&amp;G ENERGIE SOLUTIONS CANARIAS, S.L.</t>
  </si>
  <si>
    <t>B766836222</t>
  </si>
  <si>
    <t>050/2023</t>
  </si>
  <si>
    <t xml:space="preserve">VERFICACIÓN BÁSCULAS REPESO </t>
  </si>
  <si>
    <t>051/2023</t>
  </si>
  <si>
    <t>TRATAMIENTO LEGIONELLA</t>
  </si>
  <si>
    <t>VADEAGUAS</t>
  </si>
  <si>
    <t>B76565308</t>
  </si>
  <si>
    <t>052/2023</t>
  </si>
  <si>
    <t>RENOVACIÓN DOMINIO Y HOSTING MERCATENERIFE ONLINE</t>
  </si>
  <si>
    <t>TECNICALIA</t>
  </si>
  <si>
    <t>B38811857</t>
  </si>
  <si>
    <t>053/2023</t>
  </si>
  <si>
    <t>DEMOLICIÓN DE CÁMARAS FRIGORÍFICAS EN LA NAVE 1 COMPLEJO C</t>
  </si>
  <si>
    <t>054/2023</t>
  </si>
  <si>
    <t>055/2023</t>
  </si>
  <si>
    <t>FERRETERIA SAN ISIDRO,S.L.</t>
  </si>
  <si>
    <t>HERRAMIENTA PARA TALLER (RADIAL)</t>
  </si>
  <si>
    <t>056/2023</t>
  </si>
  <si>
    <t>MATERIAL PARA ALMACEN (DISCOS ABRASIVOS)</t>
  </si>
  <si>
    <t>SOLUCIONES TÉCNICAS NCH</t>
  </si>
  <si>
    <t>ESB28984094</t>
  </si>
  <si>
    <t>057/2023</t>
  </si>
  <si>
    <t>ADQUISICIÓN MATERIAL IMPRENTA</t>
  </si>
  <si>
    <t>058/2023</t>
  </si>
  <si>
    <t>PLAN IGUALDAD</t>
  </si>
  <si>
    <t>PROTECTOR SOBRETENSIONES</t>
  </si>
  <si>
    <t>059/2023</t>
  </si>
  <si>
    <t>060/2023</t>
  </si>
  <si>
    <t>INFORME TÉCNICO EDAR</t>
  </si>
  <si>
    <t>CANARAGUA</t>
  </si>
  <si>
    <t>A-76624345</t>
  </si>
  <si>
    <t>061/2023</t>
  </si>
  <si>
    <t>NEXO CANARIAS, S.L.</t>
  </si>
  <si>
    <t>B38871166</t>
  </si>
  <si>
    <t>8 meses</t>
  </si>
  <si>
    <t>062/2023</t>
  </si>
  <si>
    <t>PUERTAS ENRROLLABLE CENTRAL DE LOS MÓDULOS 219-221</t>
  </si>
  <si>
    <t>063/2023</t>
  </si>
  <si>
    <t>REPARACIÓN FUGA DE BASTECIMENTO EN GMR</t>
  </si>
  <si>
    <t>VIAL CANARIAS, S.L.</t>
  </si>
  <si>
    <t>B-76691757</t>
  </si>
  <si>
    <t>064/2023</t>
  </si>
  <si>
    <t>PYO Y DIR DE OBRA DE INST. DE BT PARA ADEDUACIÓN DE NAVE SIN USO</t>
  </si>
  <si>
    <t>065/223</t>
  </si>
  <si>
    <t>SISTEMA DE INFORMACIÓN INTERNO</t>
  </si>
  <si>
    <t>SEGURDADES, S.L.</t>
  </si>
  <si>
    <t>B-43706498</t>
  </si>
  <si>
    <t>066/2023</t>
  </si>
  <si>
    <t>LICENCIAS ADOBE PRO</t>
  </si>
  <si>
    <t>A63907463</t>
  </si>
  <si>
    <t>067/2023</t>
  </si>
  <si>
    <t>068/2023</t>
  </si>
  <si>
    <t>REPOSICIÓN MATERIAL INFORMÁTICO</t>
  </si>
  <si>
    <t>REVISIÓN AIRE ACONDICIONADO EN OFICINA TCOC. SERVICIOS 2</t>
  </si>
  <si>
    <t>069/2023</t>
  </si>
  <si>
    <t>070/2023</t>
  </si>
  <si>
    <t>ACTUALIZACIÓN LEGISLACIÓN MEDIA AMBIENTE</t>
  </si>
  <si>
    <t>GREEN TAL, S.A.</t>
  </si>
  <si>
    <t>A62313788</t>
  </si>
  <si>
    <t>071/2023</t>
  </si>
  <si>
    <t>INSTALACIÓN ELÉCTRICA DE BAJA TENSION EN NAVE SIN USO</t>
  </si>
  <si>
    <t>INSULARES DE DEMOLIOCIONES Y OBRA, S.L.</t>
  </si>
  <si>
    <t>B38980611</t>
  </si>
  <si>
    <t>3 SEMANAS</t>
  </si>
  <si>
    <t>RUBEN MOLINA AFONSO</t>
  </si>
  <si>
    <t>54057425 L</t>
  </si>
  <si>
    <t>072/2023</t>
  </si>
  <si>
    <t>CONTRATACIÓN GESTOR DE RESIDUOS PELIGROSOS</t>
  </si>
  <si>
    <t>7 DÍAS</t>
  </si>
  <si>
    <t>B-38406047</t>
  </si>
  <si>
    <t>M. ASENSIO</t>
  </si>
  <si>
    <t>B-76811439</t>
  </si>
  <si>
    <t>3 MESES</t>
  </si>
  <si>
    <t>B-06290241</t>
  </si>
  <si>
    <t>EUROFINS MAS CONTROL</t>
  </si>
  <si>
    <t>B-38495065</t>
  </si>
  <si>
    <t>12 MESES</t>
  </si>
  <si>
    <t>43784848-R</t>
  </si>
  <si>
    <t>5 DÍAS</t>
  </si>
  <si>
    <t>073/2023</t>
  </si>
  <si>
    <t>074/2023</t>
  </si>
  <si>
    <t>BOLETÍN, TASAS Y CONTRATACIÓN SUMINISTRO ELECTRICO LOCAL PLR 02 01</t>
  </si>
  <si>
    <t>INSTALACIONES ELECTRICAS GLOMAR,S.L.U.</t>
  </si>
  <si>
    <t>B76765254</t>
  </si>
  <si>
    <t>075/2023</t>
  </si>
  <si>
    <t>VERIFICACIÓN DE GOTERAS EN COMPLEJO D</t>
  </si>
  <si>
    <t>076/2023</t>
  </si>
  <si>
    <t>EPI PARA ENCARGADO DE MANTENIMIENTO</t>
  </si>
  <si>
    <t>SEHILA CANARIAS</t>
  </si>
  <si>
    <t>42024297P</t>
  </si>
  <si>
    <t>077/2023</t>
  </si>
  <si>
    <t>078/2023</t>
  </si>
  <si>
    <t>MATERIAL METÁLICO PARA TALLER (PLANCHAS)</t>
  </si>
  <si>
    <t>SUMINISTROS CORONAS</t>
  </si>
  <si>
    <t>A38046561</t>
  </si>
  <si>
    <t>079/2023</t>
  </si>
  <si>
    <t>MATERIAL DE FONTANERÍA PARA TALLER</t>
  </si>
  <si>
    <t>080/2023</t>
  </si>
  <si>
    <t>081/2023</t>
  </si>
  <si>
    <t>MATERIAL PARA SOLUCIONES TÉCNICAS</t>
  </si>
  <si>
    <t>MATERIAL DE FERRETERÍA PARA TALLER (DISCOS Y TORNILLERÍA)</t>
  </si>
  <si>
    <t>082/2023</t>
  </si>
  <si>
    <t>MANGUERAS DE HIDRANTES EN MAL ESTADO SEGÚN GMAO</t>
  </si>
  <si>
    <t>1,301,76 €</t>
  </si>
  <si>
    <t>FERNANDEZ COGOLLUDO, S.L.</t>
  </si>
  <si>
    <t>B38269403</t>
  </si>
  <si>
    <t>083/2023</t>
  </si>
  <si>
    <t>REPARACIÓN Y MANTENIMIENTO DE PUERTAS ENRROLLABLE DE LA NAVE C1 (URGENTE)</t>
  </si>
  <si>
    <t>3,55,68 €</t>
  </si>
  <si>
    <t>084/2023</t>
  </si>
  <si>
    <t>LIMPIEZA E HIGIENIZACIÓN DE LOS APARATOS DE AIRE ACONDICIONADO</t>
  </si>
  <si>
    <t>GENERCLIMA 2012 S.L.U.</t>
  </si>
  <si>
    <t>B76653302</t>
  </si>
  <si>
    <t>B76653303</t>
  </si>
  <si>
    <t xml:space="preserve">REPOSICIÓN DE APARATO DE AIRE ACONDICIONADO </t>
  </si>
  <si>
    <t>085/2023</t>
  </si>
  <si>
    <t>086/2023</t>
  </si>
  <si>
    <t>087/2023</t>
  </si>
  <si>
    <t>088/2023</t>
  </si>
  <si>
    <t>REPARACIÓN FUGA DE AGUA E INSTALACIÓN CONDUCTO ALTERNATIVO</t>
  </si>
  <si>
    <t>ADQUISICIÓN SMARTPHONE</t>
  </si>
  <si>
    <t>VARIAS</t>
  </si>
  <si>
    <t>2 DÍAS</t>
  </si>
  <si>
    <t>089/2023</t>
  </si>
  <si>
    <t>090/2023</t>
  </si>
  <si>
    <t>MANTENIMIENTO DESFIBRILADOR DESA</t>
  </si>
  <si>
    <t>B-76552603</t>
  </si>
  <si>
    <t>HOSPIMÉDICA</t>
  </si>
  <si>
    <t xml:space="preserve">MEJORA DEL FUNCIONAMIENTO DE LA EDAR DE MERCATENERIFE </t>
  </si>
  <si>
    <t>MEJORA DE LA SEGURIDAD EN LA EDAR DE MERCATENERIFE</t>
  </si>
  <si>
    <t>092/2023</t>
  </si>
  <si>
    <t>093/2023</t>
  </si>
  <si>
    <t>094/2023</t>
  </si>
  <si>
    <t>DESATASCADOR LÍQUIDO CONCENTRATO DRAIN</t>
  </si>
  <si>
    <t>SOLUCIONES TÉCNICAS NCH ESPAÑOLA S.L.</t>
  </si>
  <si>
    <t>B28984094</t>
  </si>
  <si>
    <t>095/2023</t>
  </si>
  <si>
    <t>096/2023</t>
  </si>
  <si>
    <t>AJUSTE REPETIDOR RADIOCOMUNICACIONES</t>
  </si>
  <si>
    <t>RENOVACIÓN FIREWALL</t>
  </si>
  <si>
    <t>I MES</t>
  </si>
  <si>
    <t>098/2023</t>
  </si>
  <si>
    <t>097/2023</t>
  </si>
  <si>
    <t>ADQUISICIÓN CASETA PARA LA EDAR DE MERCATENERIFE</t>
  </si>
  <si>
    <t>3 DÍAS</t>
  </si>
  <si>
    <t>099/2023</t>
  </si>
  <si>
    <t>MATERIAL PARA SUJECIÓN TUBERIAS INCENDIOS</t>
  </si>
  <si>
    <t>100/2023</t>
  </si>
  <si>
    <t>REPARACIÓN FUNCIONAMIENTO CÁMARA FRIGORÍFICA</t>
  </si>
  <si>
    <t>101/2023</t>
  </si>
  <si>
    <t>JOSÉ TIMÓN HDEZ. ABAD</t>
  </si>
  <si>
    <t xml:space="preserve">INFORME TÉCNICO Y PROYECTO TUBERÍA PRINCIPAL RED DE ABASTECIMIENTO DE AGUA </t>
  </si>
  <si>
    <t>102/2023</t>
  </si>
  <si>
    <t>VALLADO PERIMETRAL EN ZONA SUR</t>
  </si>
  <si>
    <t>103/2023</t>
  </si>
  <si>
    <t>CERRAMIENTO DE ESTRUCTURA METÁLICA EN TALLER</t>
  </si>
  <si>
    <t>VALLADOS ARCHIPIÉLAGOS</t>
  </si>
  <si>
    <t>B76544816</t>
  </si>
  <si>
    <t>2 SEMANAS</t>
  </si>
  <si>
    <t>FALSOS TECHOS Y TABIQUES ISLA DE TFE, S.L.</t>
  </si>
  <si>
    <t>B-38527396</t>
  </si>
  <si>
    <t>104/2023</t>
  </si>
  <si>
    <t>105/2023</t>
  </si>
  <si>
    <t>106/2023</t>
  </si>
  <si>
    <t>107/2023</t>
  </si>
  <si>
    <t>MATERIAL DE FERRETERÍA PARA ALMACÉN (ESMALTE 15L)</t>
  </si>
  <si>
    <t>REPARACIÓN DE PUERTA DE ACCESO A CONTROL DE SEGURIDAD</t>
  </si>
  <si>
    <t>NAMIJU ALUMNIOS,S.L.</t>
  </si>
  <si>
    <t>43374738-G</t>
  </si>
  <si>
    <t>108/2023</t>
  </si>
  <si>
    <t>REPARACIÓN DE FUGA DE AGUA EN LA NAVE 10 COMPLEJO D</t>
  </si>
  <si>
    <t>REPARACIÓN DE FUGA DE AGUA EN LA ACOMETIDA PRINCIPAL DE ABASTECIMIENTO</t>
  </si>
  <si>
    <t>REPARACIÓN DE FUGA DE AGUA EN LA NAVE 3 COMPLEJO D</t>
  </si>
  <si>
    <t>109/2023</t>
  </si>
  <si>
    <t>RERARACIÓN DE LLAVE DE CORTE, VALVULA ANTIRETORNO, REDUCTODRA DE PRESIÓN</t>
  </si>
  <si>
    <t>110/2023</t>
  </si>
  <si>
    <t>HIDRAULICA</t>
  </si>
  <si>
    <t>111/2023</t>
  </si>
  <si>
    <t>SUSTITUCIÓN FINAL DE CARRERA EN CÁMARA FRIGORÍFICA</t>
  </si>
  <si>
    <t>112/2023</t>
  </si>
  <si>
    <t>113/2023</t>
  </si>
  <si>
    <t>114/2023</t>
  </si>
  <si>
    <t>TASACION ALQUILERES LOCALES EDIFICIO ADMINISTRATIVO</t>
  </si>
  <si>
    <t>DANIES ESCOBAR AGUADO</t>
  </si>
  <si>
    <t>50461017Y</t>
  </si>
  <si>
    <t>115/2023</t>
  </si>
  <si>
    <t>FRUTAS Y VERDURAS TALLERES DE CONSUMO RESPONSABLE</t>
  </si>
  <si>
    <t>116/2023</t>
  </si>
  <si>
    <t>EXPLOTACION</t>
  </si>
  <si>
    <t>LUZ VERDE</t>
  </si>
  <si>
    <t>A38013272</t>
  </si>
  <si>
    <t>117/2023</t>
  </si>
  <si>
    <t>REPOSICIÓN FOCOS PARA EL PUNTO LIMPIO</t>
  </si>
  <si>
    <t>DRIVER PARA REPONER LUMINARIAS DEL PASILLO NAVE 1</t>
  </si>
  <si>
    <t>SEBASTIAN PEREZ ORAMAS</t>
  </si>
  <si>
    <t>118/2023</t>
  </si>
  <si>
    <t>091/2023</t>
  </si>
  <si>
    <t>A79486833</t>
  </si>
  <si>
    <t>119/2023</t>
  </si>
  <si>
    <t>SUMINISTRO DE GRUPO ELECTRÓGENO (URGENCIA) PARA COMPLEJO C1</t>
  </si>
  <si>
    <t>120/2023</t>
  </si>
  <si>
    <t>B38225802</t>
  </si>
  <si>
    <t>REPARACIÓN BÁSCULAS DE REPESO</t>
  </si>
  <si>
    <t>REPARACIÓN DE FUGA DE AGUA EN LA ACOMETIDA PEREZ BRITO ALIMENTACIÓN</t>
  </si>
  <si>
    <t>122/2023</t>
  </si>
  <si>
    <t>123/2023</t>
  </si>
  <si>
    <t>MATERIAL PARA TALLER (SILICONAS)</t>
  </si>
  <si>
    <t>124/2023</t>
  </si>
  <si>
    <t>125/2023</t>
  </si>
  <si>
    <t>INSTALACIÓN DE CASETA METÁLICA PARA LA EDAR DE MERCATENERIFE</t>
  </si>
  <si>
    <t>LEROY MERLIN</t>
  </si>
  <si>
    <t>B84818442</t>
  </si>
  <si>
    <t>126/2023</t>
  </si>
  <si>
    <t>127/2023</t>
  </si>
  <si>
    <t>128/2023</t>
  </si>
  <si>
    <t>129/2023</t>
  </si>
  <si>
    <t>E76636084</t>
  </si>
  <si>
    <t>ADQUISICIÓN DE UN ORDENADOR PARA EL VIDEOWALL DE LA NAVE 1</t>
  </si>
  <si>
    <t>ADQUISICIÓN DE UNA IMPRESORA DE TARJETAS DE PVC</t>
  </si>
  <si>
    <t>131/2023</t>
  </si>
  <si>
    <t>REDACCIÓN MEMORIA TÇÉCNICA CAMARA FRIGORÍFICA 2</t>
  </si>
  <si>
    <t>130/2023</t>
  </si>
  <si>
    <t>121/2023</t>
  </si>
  <si>
    <t>132/2023</t>
  </si>
  <si>
    <t>SERVICIO DE ESTUDIO DE MERCADO ASEGURADOR RESPECTO A POLIZAS 2023</t>
  </si>
  <si>
    <t>ALKORA GRUPO VERSPIEREN</t>
  </si>
  <si>
    <t>A01051747</t>
  </si>
  <si>
    <t>SERVICIO DE SEGURO DE RESPONSABILIDAD DE ADMINISTRADORES Y DIRECTIVOS</t>
  </si>
  <si>
    <t>133/2023</t>
  </si>
  <si>
    <t>134/2023</t>
  </si>
  <si>
    <t>ADECUACIÓN DOCUMENTACIÓN BÁSCULAS DE REPESO</t>
  </si>
  <si>
    <t>135/2023</t>
  </si>
  <si>
    <t>ALUMBRADO NAVIDAD 2023</t>
  </si>
  <si>
    <t>136/2023</t>
  </si>
  <si>
    <t>AUDITORÍA LEGAL DE CUENTAS</t>
  </si>
  <si>
    <t>137/2023</t>
  </si>
  <si>
    <t>LONAS TOTEM  ENTRADA</t>
  </si>
  <si>
    <t>138/2023</t>
  </si>
  <si>
    <t>CURSOS ESPECIALIZACION NOMINAS Y SEGUROS SOCIALES</t>
  </si>
  <si>
    <t>FODERTEL,S.L.</t>
  </si>
  <si>
    <t>B81016796</t>
  </si>
  <si>
    <t>6 MESES</t>
  </si>
  <si>
    <t>139/2023</t>
  </si>
  <si>
    <t>EVENTO PRESENTACION NUEVA WEB CORPORATIVA</t>
  </si>
  <si>
    <t>ETEREO RESTAURACION,S.L.</t>
  </si>
  <si>
    <t>B76359421</t>
  </si>
  <si>
    <t>140/2023</t>
  </si>
  <si>
    <t>CESTA DE NAVIDAD DE LOS TRABAJADORES</t>
  </si>
  <si>
    <t>141/2023</t>
  </si>
  <si>
    <t>REPARACIÓN DE GOTERAS EN NPL, COPMLEJO B Y COMPLEJO A. (URGENCIA)</t>
  </si>
  <si>
    <t>142/2023</t>
  </si>
  <si>
    <t>143/2023</t>
  </si>
  <si>
    <t>RESTITUCIÓN DE VÁVULVA REDUCTORA Y CAMBIO DE PLATOS BRIDA</t>
  </si>
  <si>
    <t>1,475,00 €</t>
  </si>
  <si>
    <t>144/2023</t>
  </si>
  <si>
    <t>145/2023</t>
  </si>
  <si>
    <t>146/2023</t>
  </si>
  <si>
    <t>MATERIAL DE FONTANERÍA PARA DEPURADORA</t>
  </si>
  <si>
    <t>MATERIAL DE FONTANERÍA PARA ACOMETIDA PRINCIPAL</t>
  </si>
  <si>
    <t>JUAN ALBERTO DE GANZO SUÁREZ</t>
  </si>
  <si>
    <t>78574808T</t>
  </si>
  <si>
    <t>147/2023</t>
  </si>
  <si>
    <t>VERIFICACIÓN DE GOTERAS EN COMPLEJO C NAVE 3</t>
  </si>
  <si>
    <t>148/2023</t>
  </si>
  <si>
    <t>REPARACIÓN DE ARQUETA EN CONTROL DE ACCESO</t>
  </si>
  <si>
    <t>B38739819</t>
  </si>
  <si>
    <t>IMAGEN GRÁFICA DE CANARIAS, S.L.</t>
  </si>
  <si>
    <t>149/2023</t>
  </si>
  <si>
    <t>INFORME CARGA DE TRABAJO DPTO. MANTENIMIENTO</t>
  </si>
  <si>
    <t>B35438910</t>
  </si>
  <si>
    <t>Activa Canarias Empresa de Trabajo Temporal S. L</t>
  </si>
  <si>
    <t>SUMINISTRO DE ALIMENTOS PARA DONACION CARRERA POR LA VIDA 2023</t>
  </si>
  <si>
    <t>C.B.HERNANDEZ PIMENTEK</t>
  </si>
  <si>
    <t>E38340378</t>
  </si>
  <si>
    <t>PEREZ BRITO ALIMENTACION,S.L.CACHON E HIJOS,S.L.</t>
  </si>
  <si>
    <t>B38317194/B76576271</t>
  </si>
  <si>
    <t>150/2023</t>
  </si>
  <si>
    <t>SERVICIO DE CATERING PARA JORNADA DE INTEGRACION CONSEJEROS-PERSONAL</t>
  </si>
  <si>
    <t>CONCEPTO DULCE GAMONAL,S.L.</t>
  </si>
  <si>
    <t>B-38621843</t>
  </si>
  <si>
    <t>151/2023</t>
  </si>
  <si>
    <t>SERVICIO DE TRANSPORTE AEREO Y HOSPEDAJE ENCUENTRO INSTITUCIONAL CON MERCAVALENCIA</t>
  </si>
  <si>
    <t>BIOSIGMA</t>
  </si>
  <si>
    <t>B-70742/22</t>
  </si>
  <si>
    <t>152/2023</t>
  </si>
  <si>
    <t>COMPRA REACTIVO y PATRONES DE CALIBRACIÓN PARA ANÁLISIS DE AGUA</t>
  </si>
  <si>
    <t>153/2023</t>
  </si>
  <si>
    <t>SUMINISTRO UNIFORMIDAD PARA EL PERSONAL LABORAL</t>
  </si>
  <si>
    <t>UNIFORMES DEL ATLANTICO/WEHBE</t>
  </si>
  <si>
    <t>B38011185</t>
  </si>
  <si>
    <t>VIAJES TUBILLETE,S.L.</t>
  </si>
  <si>
    <t>B38723904</t>
  </si>
  <si>
    <t>154/2023</t>
  </si>
  <si>
    <t>MATERIAL ELÉCTRICO PARA LA EDAR DE MERCATFE</t>
  </si>
  <si>
    <t>155/2023</t>
  </si>
  <si>
    <t>SERVICIO DE CATERING PARA EVENTO TELEMARATON SOLIDARIO</t>
  </si>
  <si>
    <t>MERCABAR/FYV AFONSO LEON/CB SIRERAL LORENZO</t>
  </si>
  <si>
    <t>156/2023</t>
  </si>
  <si>
    <t>MATERIAL PARA ALMACENAMIENTO RESIDUOS PELIGROSOS</t>
  </si>
  <si>
    <t>SERTEGO (URBASER)</t>
  </si>
  <si>
    <t>B83667725</t>
  </si>
  <si>
    <t>157/2023</t>
  </si>
  <si>
    <t>158/2023</t>
  </si>
  <si>
    <t>MATERIAL DE SEGURIDAD PARA TALLER</t>
  </si>
  <si>
    <t>159/2023</t>
  </si>
  <si>
    <t>MATERIAL DE SEGURIDAD PARA EVENTO</t>
  </si>
  <si>
    <t>160/2023</t>
  </si>
  <si>
    <t>REPARACIÓN DE IMBORNAL EN VIA DE ENTRADA</t>
  </si>
  <si>
    <t>161/2023</t>
  </si>
  <si>
    <t>FELICITACION NAVIDEÑA A CLIENTES</t>
  </si>
  <si>
    <t>ANDRES CONCEPCION/EVENTOS Y AZAFATAS SC,D.L.</t>
  </si>
  <si>
    <t>42085116S/B38845798</t>
  </si>
  <si>
    <t>162/2023</t>
  </si>
  <si>
    <t>RENOVACION DOMINIO Y ALOJAMIENTO WEB CORPORATIVA</t>
  </si>
  <si>
    <t>TECNOLOGIAS DE LA INFORMACION TECNICALIA,S.L.U.</t>
  </si>
  <si>
    <t>163/2023</t>
  </si>
  <si>
    <t>164/2023</t>
  </si>
  <si>
    <t>DETALLE CORPORATIVO A CONSEJEROS CON OCASIÓN DE LA NAVIDAD</t>
  </si>
  <si>
    <t>.CACHON E HIJOS,S.L.</t>
  </si>
  <si>
    <t>B76576271</t>
  </si>
  <si>
    <t>165/2023</t>
  </si>
  <si>
    <t>166/2023</t>
  </si>
  <si>
    <t>INSTALACION ELECTRICA GRUPO ELECTROGENO PARA EVENTO SOLIDARIO</t>
  </si>
  <si>
    <t>ELECNOR SERVICIOS Y PROYECTOS,S.A.U.</t>
  </si>
  <si>
    <t>AMTEVO MEDIO AMBIENTE,S.L.</t>
  </si>
  <si>
    <t>BOLSAS PUBLICITARIAS PARA VISITAS ESCOLARES</t>
  </si>
  <si>
    <t>B62604806</t>
  </si>
  <si>
    <t>CPV</t>
  </si>
  <si>
    <t>ACTUALIZADO: 10/02/2024</t>
  </si>
  <si>
    <t>RELACIÓN PROGRAMACIÓN DE CONTRATACIÓN AÑO 2023</t>
  </si>
  <si>
    <t>GESTIÓN DE TRATAMIENTO DE RESIDUOS ORGÁNICOS</t>
  </si>
  <si>
    <t>167/2023</t>
  </si>
  <si>
    <t xml:space="preserve">OBRA </t>
  </si>
  <si>
    <t>ESCALERAS METÁLICAS ACCESO CUBIERTAS</t>
  </si>
  <si>
    <t>MATERIAL DE ELECTRICIDAD</t>
  </si>
  <si>
    <t>CPV DEL CONTRATO</t>
  </si>
  <si>
    <t>MATERIAL DE FONTANERÍA</t>
  </si>
  <si>
    <t>MATERIAL DE FERRETERIA</t>
  </si>
  <si>
    <t>MATERIAL DE SEGURIDAD LABORAL</t>
  </si>
  <si>
    <t>MATERIAL DE CERRAJERIA</t>
  </si>
  <si>
    <t>MATERIAL AUXILIAR DE MANTENIMIENTO</t>
  </si>
  <si>
    <t>ADTIVOS QUÍMICOS PARA CONSTRUCCION</t>
  </si>
  <si>
    <t>PRODUCTOS QUÍMICOS PARA MANTENIMIENTO</t>
  </si>
  <si>
    <t>PRODUCTOS DE MOBILIARIO URBANO</t>
  </si>
  <si>
    <t>FERRETERIA EN SUMNISTROS INDUSTRIALES</t>
  </si>
  <si>
    <t>REDACCION Y D.F PROYCETO INSTALACION PTOS. RECARGA V.E.</t>
  </si>
  <si>
    <t>REPARACIÓN DE PUERTAS ENROLLABLES DE LA NPL</t>
  </si>
  <si>
    <t>ANÁLISIS AGUA RESIDUAL Y POTABLE</t>
  </si>
  <si>
    <t>REPARACIÓN DE FUGA EN CONTADOR DE NAVE 1</t>
  </si>
  <si>
    <t>MATERIAL DE OFICINA</t>
  </si>
  <si>
    <t>EVALUACION DE FACTORES PSICOSOCIALES</t>
  </si>
  <si>
    <t>ASESORAMIENTO SELECCIÓN OPERARIO MANTENIMIENTO Y TÉCNICO AGRÍCOLA</t>
  </si>
  <si>
    <t>ORGANISMO DE CONTROL AUTORIZADO PARA CT EN PROPIEDAD</t>
  </si>
  <si>
    <t>INSTALACIÓN DE 10 PUNTOS DE RECARGA PARA V.E.</t>
  </si>
  <si>
    <t>ADQUISICIÓN ACTIVADOR BIOLÓGICO PARA LA DEPURADORA</t>
  </si>
  <si>
    <t>ALTA EN EL REGISTRO DE LA DIRECCIÓN GENERAL DE INDUSTRIAS GOB. CANARIAS</t>
  </si>
  <si>
    <t>ADQUISICION PANTALLA DE ORDENADOR</t>
  </si>
  <si>
    <t>MATERIALES Y SOFTWARE NECESARIOS PARA ADAPTACION AL ENS</t>
  </si>
  <si>
    <t>45 DIAS</t>
  </si>
  <si>
    <t>1 SEMANA</t>
  </si>
  <si>
    <t>2 MESES</t>
  </si>
  <si>
    <t>PLAN COMUNICACIÓNN Y ESTRATEGIA INTEGRAL RRSS</t>
  </si>
  <si>
    <t>8 SEMANAS</t>
  </si>
  <si>
    <t>DINAMIZACIÓN MERCATENERIFE PARA ACERNOS A LA SOCIEDAD CANARIA</t>
  </si>
  <si>
    <t>CONSULTORÍA DE REDACCIÓN DEL PPT PARA TÉCNICOS EN LA REFORMA DE OFICINAS DEL EDIFICIO ADM</t>
  </si>
  <si>
    <t>IMPRESORA LASER BROTHER PARA CONTROL DE SEGURIDAD</t>
  </si>
  <si>
    <t>ABOGADO Y PROCURADOR PROCEDIMIENTO DESPIDO ANTIGUA CONSEJERA 120/2025</t>
  </si>
  <si>
    <t>INFORME TÉCNICO DEL ESTADO DE LAS CÁMARAS FRIGORÍFICAS PROPIEDAD DE MERCATENERIFE</t>
  </si>
  <si>
    <t>INSTALACIÓN ELÉCTRICA DE LOS MÓDULOS LPR0 04, LPR0 05, LPR0 06 y LPR0 07 EN EDIF. ADM.</t>
  </si>
  <si>
    <t xml:space="preserve">GESTION EXTRAORDINARIA DE RESIDUOS DE PALETS </t>
  </si>
  <si>
    <t>1 DÍAS</t>
  </si>
  <si>
    <t>2 SEMAMNAS</t>
  </si>
  <si>
    <t>2 SEMAMAS</t>
  </si>
  <si>
    <t>SERVICIO DE INSERCION EN PRENSA OFERTA OPERARIO DE MANTENIMIENTO</t>
  </si>
  <si>
    <t>SERVICIO DE INSERCION EN PRENSA OFERTA TECNICO AGRICOLA</t>
  </si>
  <si>
    <t>ADQUISICION LICENCIA MICROSOFT SQL SERVER 2019</t>
  </si>
  <si>
    <t>ACTUALIZACIÓN DE LA LEGISLACIÓN AMBIENTAL</t>
  </si>
  <si>
    <t>MATERIAL ELECTRICO PARA CAMBIO DE LUMINIARIA EN PASILLO DE NPL</t>
  </si>
  <si>
    <t>CERTIFICACION AENOR PARA ESQUENA NACIONAL DE SEGURIDAD</t>
  </si>
  <si>
    <t>FICHADOR BIOMÉTRICO</t>
  </si>
  <si>
    <t>MATERIAL IMPRENTA</t>
  </si>
  <si>
    <t>ACTUALIZADO: 12/04/2025</t>
  </si>
  <si>
    <t>RENOVACIÓN DE LOS BUZONES DE CARTAS EN LA NAVE 1 Y NAVE 2</t>
  </si>
  <si>
    <t>JORGE NAVAL PÉREZ</t>
  </si>
  <si>
    <t>42054760 L</t>
  </si>
  <si>
    <t>40 días</t>
  </si>
  <si>
    <t>No</t>
  </si>
  <si>
    <t>CONSULTORÍA ENTRADA PERSONAS Y MERCANCÍAS PELIGROSAS</t>
  </si>
  <si>
    <t>DELOITTE LEGAL, S.L.P.</t>
  </si>
  <si>
    <t>B80731839</t>
  </si>
  <si>
    <t>CONSULTORÍA ANÁLISIS PROCESOS Y TRANSFORMACIÓN DIGITAL MERCATENERIFE</t>
  </si>
  <si>
    <t>TACTIO ESPAÑA, S.L.U.</t>
  </si>
  <si>
    <t>B64231244</t>
  </si>
  <si>
    <t>REDACCIÓN DEL PPT Y SEGUIMIENTO DE LA IMPERMEABILIZACIÓN DE LAS CUBIERTAS EN N1,N2 Y EDF ADM</t>
  </si>
  <si>
    <t>IONE RODRIGUEZ</t>
  </si>
  <si>
    <t>78722960 D</t>
  </si>
  <si>
    <t>REDACCIÓN DEL PPT Y SEGUIMIENTO DE LA REFORMA DE LOS BAÑOS EN NAVE 1 Y NAVE 2</t>
  </si>
  <si>
    <t>RUBÉN MOLINA</t>
  </si>
  <si>
    <t>540574254 L</t>
  </si>
  <si>
    <t>REDACCIÓN DEL PPT Y SEGUIMIENTO DE MEJORAS DE ACCESIBLIDAD EN EL EDICIO ADMINSTRATIVO</t>
  </si>
  <si>
    <t>REVISIÓN BÁSCULAS REPESO</t>
  </si>
  <si>
    <t>COMERCIAL SCRYMO S.L.</t>
  </si>
  <si>
    <t>B-38225801</t>
  </si>
  <si>
    <t>1 año</t>
  </si>
  <si>
    <t>Si</t>
  </si>
  <si>
    <t>3 años</t>
  </si>
  <si>
    <t>MATERIAL DE FONTANERÍA PARA REPONER TAPA DE ARQUETA</t>
  </si>
  <si>
    <t>BOLSA DE AGUAS</t>
  </si>
  <si>
    <t>A38003844</t>
  </si>
  <si>
    <t>1MES</t>
  </si>
  <si>
    <t>AUDITORÍA INTERNA</t>
  </si>
  <si>
    <t>B-38.40.60.47</t>
  </si>
  <si>
    <t>ADQUISICIÓN LUMINARIA FACHADA LATERAL EDIFICIO ADMINISTRATIVO</t>
  </si>
  <si>
    <t>IMPERMEABILIZACIÓN DE LAS CUBIERTAS EN N1,N2 Y EDF ADM</t>
  </si>
  <si>
    <t>HIDRAMAR CONSTRUCCIÓN Y MTO SL</t>
  </si>
  <si>
    <t>B 76046895</t>
  </si>
  <si>
    <t>10 SEM</t>
  </si>
  <si>
    <t>REFORMA DE LOS BAÑOS EN NAVE 1 Y NAVE 2</t>
  </si>
  <si>
    <t>URBAN 2020 S.L.</t>
  </si>
  <si>
    <t>B76183508</t>
  </si>
  <si>
    <t>3 SEM</t>
  </si>
  <si>
    <t xml:space="preserve"> ACCESIBLIDAD EN EL EDICIO ADMINSTRATIVO</t>
  </si>
  <si>
    <t>50 DÍAS</t>
  </si>
  <si>
    <t>50 DIAS</t>
  </si>
  <si>
    <t>AUDITORIA DE SEGUIMIENTO ISO 9001 CALIDAD</t>
  </si>
  <si>
    <t>AUDITORIA DE SEGUIMIENTO ISO 14001 MEDIO AMBIENTE</t>
  </si>
  <si>
    <t>MATERIAL ELECTRICO PARA MANTENIMIENTO</t>
  </si>
  <si>
    <t>PINTURA DE PROTECCIÓN EN LOS MUELLES DE CARGA</t>
  </si>
  <si>
    <t>ELECTRONIC TRAFFIC, SA</t>
  </si>
  <si>
    <t>A 46138921</t>
  </si>
  <si>
    <t>SERVICIO DE PROCURADOR DE LOS TRIBUNALES</t>
  </si>
  <si>
    <t>LEOPOLDO PASTOR LLARENA</t>
  </si>
  <si>
    <t>42059054N</t>
  </si>
  <si>
    <t>SERVICIO DE TRANSPORTE DE BOLSAS DE VISITAS ESCOLARES</t>
  </si>
  <si>
    <t>RHENUS LOGISTICS SAU</t>
  </si>
  <si>
    <t>A08211989</t>
  </si>
  <si>
    <t>ACCESORIOS DE INFORMÁTICA PARA ESTUDIANTE DE PRÁCTICAS</t>
  </si>
  <si>
    <t>CAMBIO DE VALVULERÍA PARA SECTORIZACIÓN DE CONTRAINCENDIOS</t>
  </si>
  <si>
    <t>2,176,50 €</t>
  </si>
  <si>
    <t>FERNÁNDEZ COGOLLUDO,S.L.</t>
  </si>
  <si>
    <t>B 38269403</t>
  </si>
  <si>
    <t>HARDWARE</t>
  </si>
  <si>
    <t xml:space="preserve">COMPRA DE MATERIAL INFORMATICO PARA ESTADISTICA </t>
  </si>
  <si>
    <t>ESTADISTICA</t>
  </si>
  <si>
    <t>LOCALIZACIÓN DE FUGA EN RED CONTRAINCENDIOS (ROCIADORES Y BIE´S)</t>
  </si>
  <si>
    <t>FT OBRAS Y SERVICIOS TENERIFE S.L.U.</t>
  </si>
  <si>
    <t>B76580356</t>
  </si>
  <si>
    <t>PROTECCIONES LATERALES EN LAS RAMPAS DE MERCATENERIFE</t>
  </si>
  <si>
    <t>PROYECTO SIMEON GH, S.L.</t>
  </si>
  <si>
    <t>45449295 F</t>
  </si>
  <si>
    <t>5 SEMANAS</t>
  </si>
  <si>
    <t>LOCALIZACIÓN POR GEOFONO DE URGENCIAS POR FUGA EN RED CONTRAINCENDIOS</t>
  </si>
  <si>
    <t>SANTACRUCERA DE AGUAS,S.L.</t>
  </si>
  <si>
    <t>B38868451</t>
  </si>
  <si>
    <t>no</t>
  </si>
  <si>
    <t>SOLICIONES TECNICAS NCH ESPAÑOLA,S.L.</t>
  </si>
  <si>
    <t>IMPERMECA COMERCIAL,S.L.U.</t>
  </si>
  <si>
    <t>HERRAMIENTA PARA TALLER (TALADRO PORTATIL)</t>
  </si>
  <si>
    <t>GRUPO SAN ISIDROS,S.L.</t>
  </si>
  <si>
    <t>REPARACIÓN DEL MUELLE DE CARGA DEL COMPLEJO D NAVE 4</t>
  </si>
  <si>
    <t>ELCAN LASSO S.L.</t>
  </si>
  <si>
    <t>B35653922</t>
  </si>
  <si>
    <t>MATERIAL DE FONTANERIA</t>
  </si>
  <si>
    <t>INFORME TÉCNICO PARA ORDENACIÓN DE APARCAMIENTOS NAVE PRODUCTO LOCAL Y COMPLEJO C</t>
  </si>
  <si>
    <t>JORGE GONZÁLEZ HERNÁNDEZ</t>
  </si>
  <si>
    <t>78629836N</t>
  </si>
  <si>
    <t xml:space="preserve"> 1 MES</t>
  </si>
  <si>
    <t>REDACCIÓN DE PROYECTO BÁSICO DE LA EDIFICACIÓN FASE 5 PARCELA 1</t>
  </si>
  <si>
    <t>ANGEL GONZÁLEZ SANZ</t>
  </si>
  <si>
    <t>42092708V</t>
  </si>
  <si>
    <t>DIMENSIONAMIENTO PLANTILLA</t>
  </si>
  <si>
    <t>ARESTORA CONSULTORES S.L.</t>
  </si>
  <si>
    <t>B70214770</t>
  </si>
  <si>
    <t>ACTUALIZACION DEL ANTIVIRUS PARA 14 EQUIPOS</t>
  </si>
  <si>
    <t>SEGURIDAD Y VIGILANCIA</t>
  </si>
  <si>
    <t>PREVENCIÓN DE RIESGOS LABORALES Y VIGILANCIA DE LA SALUD</t>
  </si>
  <si>
    <t>CANAL DE DENUNCIAS</t>
  </si>
  <si>
    <t>MATERIAL PARA TALLER (BROCHAS)</t>
  </si>
  <si>
    <t>COMERCIAL PESTANO</t>
  </si>
  <si>
    <t>B 38499828</t>
  </si>
  <si>
    <t>SUMINISTRO E INSTALACIÓN DE AA (SECRETARIA)</t>
  </si>
  <si>
    <t>REPARACIÓN COLECTOR DE ABASTECIMENTO N1 CD (URGENTE)</t>
  </si>
  <si>
    <t>TECFOTÉN , S.L.</t>
  </si>
  <si>
    <t>78574808 T</t>
  </si>
  <si>
    <t>REPARACIÓN BAJANTE PLUVIALES INTERIOR DE N2 CD (URGENTE)</t>
  </si>
  <si>
    <t>SUMINISTRO DE RESINA EPOXI</t>
  </si>
  <si>
    <t>REPARACIÓN DE GOTERAS EN CUBIERTA DE LA NPL Y CA</t>
  </si>
  <si>
    <t>PLATAFORMA INFOSALD SOFTWARE</t>
  </si>
  <si>
    <t>GREEN TAL,S.A.</t>
  </si>
  <si>
    <t>PROYECTO Y DIRECCIÓN DE REHABILITACIÓN ESTRUCUTURAL DE VIGA DE CUELGUE EN CUBIERTA DE NAVE 2</t>
  </si>
  <si>
    <t>JOSÉ ERNESTO CAMPS ALBERDI</t>
  </si>
  <si>
    <t>43796720M</t>
  </si>
  <si>
    <t>7 SEMANA</t>
  </si>
  <si>
    <t>7 SEMANAS</t>
  </si>
  <si>
    <t>ADECUACIÓN AL ESQUEMA NACIONAL DE SEGURIDAD</t>
  </si>
  <si>
    <t xml:space="preserve">TELEFÓNICA SOLUCIONES DE INFORMÁTICA Y COMUNICACIONES DE ESPAÑA, S.A.U. </t>
  </si>
  <si>
    <t>A78053147</t>
  </si>
  <si>
    <t>DELEGADO DE PROTECCION DE DATOS Y RGPD</t>
  </si>
  <si>
    <t>AIXA CORPORE,S.L.</t>
  </si>
  <si>
    <t>HARDWARE PARA ADMINISTRACION</t>
  </si>
  <si>
    <t>REPARACION AVERIA REPETIDOR</t>
  </si>
  <si>
    <t>MAGNITEL COMUNICACIONES,S.L.U.</t>
  </si>
  <si>
    <t>B38946513</t>
  </si>
  <si>
    <t>CERTIFICACION DOCUMENTOS PUBLICADOS EN WEB</t>
  </si>
  <si>
    <t>EGARANTE,S.L.</t>
  </si>
  <si>
    <t>B86669819</t>
  </si>
  <si>
    <t>EVALUACIÓN DE RIESGOS DE LOS MUELLES DE CARGA Y RAMPAS</t>
  </si>
  <si>
    <t>VITALY HELATH SERVICES, S.L.</t>
  </si>
  <si>
    <t>MATERIAL METÁLICO PARA TALLER( PERFILES METÁLICOS)</t>
  </si>
  <si>
    <t>REPARACIÓN DE AMOLADORA 115 EN WURTH</t>
  </si>
  <si>
    <t>WÜRTH CANARIAS S.L.</t>
  </si>
  <si>
    <t>MATERIAL PARA TALLER (VARIOS)</t>
  </si>
  <si>
    <t>CENTRAL DE MUELLE DE CARGA EN NAVE 4 COMPLEJO D</t>
  </si>
  <si>
    <t>SUSTITUCIÓN ELÉCTRICA PARA LA CENTRAL DE MUELLE DE CARGA</t>
  </si>
  <si>
    <t>ADQUISICION SOFTWARE Y RENOVACION DE DOMINIO</t>
  </si>
  <si>
    <t>1  AÑO</t>
  </si>
  <si>
    <t>INSTALACIÓN DE AIRE ACONDICIONADO EN CONTROL DE SEGURIDAD</t>
  </si>
  <si>
    <t xml:space="preserve">MAINTRE CANARIAS </t>
  </si>
  <si>
    <t>B42933192</t>
  </si>
  <si>
    <t>MANTENIMIENTO PREVENTIVO Y CORRECTIVO INSTALACIONES MEDIA Y BAJA TENSIÓN Y CONTRAINCENDIO</t>
  </si>
  <si>
    <t>ELECNOR, S.A.</t>
  </si>
  <si>
    <t>42864759G</t>
  </si>
  <si>
    <t>2 AÑOS</t>
  </si>
  <si>
    <t>SI</t>
  </si>
  <si>
    <t>4 AÑOS</t>
  </si>
  <si>
    <t>BLINKER</t>
  </si>
  <si>
    <t>A35693480</t>
  </si>
  <si>
    <t>REDACCIÓN DEL PPT Y SEGUIMIENTO DE LA MEJORA EN LAS CANALIZACIONES PLUVIALES DEL COMPLEJO A</t>
  </si>
  <si>
    <t>ALEJANDRO HERNÁNDEZ</t>
  </si>
  <si>
    <t>78648626B</t>
  </si>
  <si>
    <t>26 DÍAS</t>
  </si>
  <si>
    <t>REDACCIÓN DE PROYECTO PARA MEJORA EN LA RED DE HIDRANTES</t>
  </si>
  <si>
    <t>RUBEN MOLINA</t>
  </si>
  <si>
    <t>MANTENIMIENTO DE ASCENSOR EN EDICIO ADMINISTRATIVO</t>
  </si>
  <si>
    <t>OMEGA ELEVATOR CANARIAS, S.L.</t>
  </si>
  <si>
    <t>B-38574661</t>
  </si>
  <si>
    <t>SUMINISTRO</t>
  </si>
  <si>
    <t>ADQUISICIÓN DE DOS NUEVOS DESFIBRILADORES</t>
  </si>
  <si>
    <t>2,990,00</t>
  </si>
  <si>
    <t>HOSPIMEDICA CANARIAS S.L.</t>
  </si>
  <si>
    <t>LOCALIZACIÓN EVENTO 50 ANIVERSARIO</t>
  </si>
  <si>
    <t>AUDITORIO DE TENERIFE S.A.U.</t>
  </si>
  <si>
    <t>A38543252</t>
  </si>
  <si>
    <t>VIDEÓGRAFOS PARA VIDEOS CORPORATIVOS DE MERCATENERIFE</t>
  </si>
  <si>
    <t>EUSEBIO JUAN CARLOS PÉREZ</t>
  </si>
  <si>
    <t>43623087E</t>
  </si>
  <si>
    <t>MERCHANDISING</t>
  </si>
  <si>
    <t>MAKAROGRAFICA TRES S.L.</t>
  </si>
  <si>
    <t>B76583558</t>
  </si>
  <si>
    <t>PLATANERAS OBSEQUIO</t>
  </si>
  <si>
    <t>CULTIVOS Y TECNOLOGÍA AGRARIA DE TENERIFE, S.A.</t>
  </si>
  <si>
    <t>A38064408</t>
  </si>
  <si>
    <t>PRESENTADOR/A GALA</t>
  </si>
  <si>
    <t>EVA MARÍA GARCÍA BENÍTEZ</t>
  </si>
  <si>
    <t>43813687K</t>
  </si>
  <si>
    <t>2 DÍA</t>
  </si>
  <si>
    <t>CAMBIO DE TRAMO OXIDADO EN CUBIERTA DE NAVE 1 EN RED CONTRAINCENDIOS (URGENCIAS)</t>
  </si>
  <si>
    <t>RECONOCIMIENTOS A HOMENAJEADOS (PREMIOS)</t>
  </si>
  <si>
    <t xml:space="preserve">VISIBILIZACIÓN MERCATENERIFE CON MOTIVO DEL ANIVERSARIO </t>
  </si>
  <si>
    <t>CANARIA DE AVISOS, S.L. (7.400,00€ sin IGIC)</t>
  </si>
  <si>
    <t xml:space="preserve">B38011623 </t>
  </si>
  <si>
    <t>EDITORIAL LEONCIO RODRÍGUEZ, S.A. (7.400,00€ sin IGIC)</t>
  </si>
  <si>
    <t>A38017844</t>
  </si>
  <si>
    <t>REPARACIÓN DE VALLADO EN PUNTO LIMPIO E INICIO DE COMPLEJO D</t>
  </si>
  <si>
    <t>1 días</t>
  </si>
  <si>
    <t>DIRECCIÓN DE OBRA PARA REFORMA DE RED DE HIDRANTES  CONTRA INCENDIOS EN MERCATENERIFE</t>
  </si>
  <si>
    <t>OCA INSPECCION, CONTROL Y PREVENCIÓN, S.A.U.</t>
  </si>
  <si>
    <t>44963704S</t>
  </si>
  <si>
    <t>16 SEMANAS</t>
  </si>
  <si>
    <t>REFORMA DE RED DE HIDRANTES CONTRA INCENDIOS EN MERCATENERIFE</t>
  </si>
  <si>
    <t>DESARROLLA OBRAS Y SERVICIOS,S.L.</t>
  </si>
  <si>
    <t>B70218185</t>
  </si>
  <si>
    <t>ADECUACIÓN DEL SISTEMA DE RECOGIDA PLUVIALES EN CUBIERTA DEL COMPLEJO A</t>
  </si>
  <si>
    <t>TECNICAS ESPECIALES BETACORT S.L.U.</t>
  </si>
  <si>
    <t>44718025E</t>
  </si>
  <si>
    <t xml:space="preserve">10 SEMANAS </t>
  </si>
  <si>
    <t>10 SEMANAS</t>
  </si>
  <si>
    <t>REDACCIÓN PPT PARA EL PROYECTO Y DIRECCIÓN DE OBRAS PARA LA MEJORA DE LA EF. ENERG. DEL EDIF. ADM. DE MERCATFE. SA</t>
  </si>
  <si>
    <t>Alejandro Castro Luis</t>
  </si>
  <si>
    <t>54051982G</t>
  </si>
  <si>
    <t>30 días</t>
  </si>
  <si>
    <t>60 DÍAS</t>
  </si>
  <si>
    <t>CONTRATACION TIMPLISTA PARA ACTUACIÓN</t>
  </si>
  <si>
    <t xml:space="preserve">ANGEL LUIS PEREZ TRUJILLO </t>
  </si>
  <si>
    <t xml:space="preserve">43350762V </t>
  </si>
  <si>
    <t>INFORME OPTIMIZAR PRODUCCIÓN FOTOVOLTAICA CON EL CONSUMO ELÉCTRICO DE MERCATFE. Y LA INSTALACIÓN DE PTOS. DE RECARGA PARA V.E.</t>
  </si>
  <si>
    <t>JORGE GUERRA TORRES</t>
  </si>
  <si>
    <t>42207521Z</t>
  </si>
  <si>
    <t>360 días</t>
  </si>
  <si>
    <t>REVISIÓN CÁMARAS FRIGORÍFICAS AGRICULTORES</t>
  </si>
  <si>
    <t>RSA INSTALACIONES Y MONTAJES</t>
  </si>
  <si>
    <t>MEJORAS EN EL ALUMBRADO EXTERIOR EN MERCATENERIFE</t>
  </si>
  <si>
    <t>COINSA CANARIAS,S.L.</t>
  </si>
  <si>
    <t>B38218285</t>
  </si>
  <si>
    <t>REPARACIÓN DE FUGA EN NAVE 4 COMPLEJO D</t>
  </si>
  <si>
    <t>KARLTEC SERVICIOS</t>
  </si>
  <si>
    <t>54055278 B</t>
  </si>
  <si>
    <t>PROYECTOR Y PANTALLA</t>
  </si>
  <si>
    <t>VIDEÓGRAFOS PARA VIDEO OFICIAL DE LA GALA</t>
  </si>
  <si>
    <t>DISEÑO GRAFICO PARA LAS CREATIVIDADES 50 ANIVERSARIO</t>
  </si>
  <si>
    <t>MAS CANARIAS SEGUIMIENTO DE MEDIOS Y COMUNICACIÓN,S.L.U.</t>
  </si>
  <si>
    <t>B38743910</t>
  </si>
  <si>
    <t>EVALUACIÓN DE UN NUEVO GESTOR PARA LA MATERIA ORGÁNICA</t>
  </si>
  <si>
    <t>SUNA 2000</t>
  </si>
  <si>
    <t>B38515656</t>
  </si>
  <si>
    <t>REPARACIÓN DE LAS PAREDES INTERIORES DE LA DEPURADORA</t>
  </si>
  <si>
    <t>GRUPO DIP</t>
  </si>
  <si>
    <t>B-76759919</t>
  </si>
  <si>
    <t>CURSO MANEJO DESFIBRILADOR DEA</t>
  </si>
  <si>
    <t>PPAASS</t>
  </si>
  <si>
    <t>G-76533223</t>
  </si>
  <si>
    <t>2 MES</t>
  </si>
  <si>
    <t>REGULACIÓN PUERTA N24 DE LA NPL</t>
  </si>
  <si>
    <t>AMPLIACIÓN DEL SERVICIO PARA BAÑOS PORTÁTILES</t>
  </si>
  <si>
    <t>OPEIN</t>
  </si>
  <si>
    <t>ALQUILER MATERIAL PARA EVENTO EN NAVE DE AGRICULTORES</t>
  </si>
  <si>
    <t>SILLAS PERDIGON,S.L./AUDIOTEC CANARIAS 2017,S.L.</t>
  </si>
  <si>
    <t>B38626537/B76755420</t>
  </si>
  <si>
    <t>ADAPTACIÓN DE LAS CUBIERTAS CON LÍNEAS HORIZONTALES DE MERCATENERIFE</t>
  </si>
  <si>
    <t>VERTICAL 7 ISLAS</t>
  </si>
  <si>
    <t>B38966727</t>
  </si>
  <si>
    <t>ALQUILER GRUPO ELECTRÓGENO</t>
  </si>
  <si>
    <t>ALUMBRADO NAVIDAD 2024</t>
  </si>
  <si>
    <t>ILUMINACIONES DECORATIVAS ARTE Y LED,S.L.</t>
  </si>
  <si>
    <t>B76332873</t>
  </si>
  <si>
    <t>3 DIAS</t>
  </si>
  <si>
    <t>NUEVA ACOMETIDA DE AGUA POTABLE</t>
  </si>
  <si>
    <t>SANTACRUCERA DE AGUAS, S.L.</t>
  </si>
  <si>
    <t>78566517 N</t>
  </si>
  <si>
    <t>ADECUACIÓN FUNCIONAMIENTO DESFRIBILARORES</t>
  </si>
  <si>
    <t>HOSPIMÉDICA CANARIAS</t>
  </si>
  <si>
    <t>AVITUALLAMIENTO PARA EVENTO TELEMARATÓN</t>
  </si>
  <si>
    <t>GRUPO FERNANDEZ/PEREZ BRITO ALIMENTACION/MERCABAR/CB SIRERAL LORENZO/ANDRÉS ALEXIS CONCEPCIÓN</t>
  </si>
  <si>
    <t>A157666/B38317194</t>
  </si>
  <si>
    <t>GASOIL PARA GRUPO ELECTROGENO</t>
  </si>
  <si>
    <t>CARBURANTES ALVAREZ ABREU,S.L.</t>
  </si>
  <si>
    <t>B38986139</t>
  </si>
  <si>
    <t>EUROFINS MAS CONTROL S.L.U</t>
  </si>
  <si>
    <t>UNIFORMIDAD DEL PERSONAL</t>
  </si>
  <si>
    <t>UNIFORMES DEL ATLANTICO Y PECAS</t>
  </si>
  <si>
    <t>B-38033395/B-38722922</t>
  </si>
  <si>
    <t>REDACCIÓN PROYECTO Y DIRECCIÓN DE OBRAS PARA LA MEJORA DE LA EF. ENERG. DEL EDIF. ADM. DE MERCATFE. SA</t>
  </si>
  <si>
    <t>DESIERTO</t>
  </si>
  <si>
    <t>6 meses</t>
  </si>
  <si>
    <t>CARTELES DE SEGURIDAD PARA ALMACÉN</t>
  </si>
  <si>
    <t>MATERIAL DE FERRETERIA PARA TALLER</t>
  </si>
  <si>
    <t>MATERIAL ELÉCTRICO PARA TALLER</t>
  </si>
  <si>
    <t>EVENTO NAVIDAD PARA CLIENTES Y TRABAJADORES</t>
  </si>
  <si>
    <t>EVENTOS AZAFATAS Y SERVICIOS CANARIAS,S.L.,CHACON E HIJO/COMERCIAL JESUMAN</t>
  </si>
  <si>
    <t>B38845798/B76576271/A38015459</t>
  </si>
  <si>
    <t>ACCIÓN DINAMIZACIÓN PRODUCTO LOCAL</t>
  </si>
  <si>
    <t>LACAVA SAN SEBASTIAN 57,S.L./CB ANAESTHER TENERIFE</t>
  </si>
  <si>
    <t>E76620350/B76681295</t>
  </si>
  <si>
    <t>RENOVACION DOMINIO Y ALOJAMIENTO WEB COPORATIVA</t>
  </si>
  <si>
    <t>TECNOLOGIAS DE LA INFORMACION TECNICALIA,S.A.U.</t>
  </si>
  <si>
    <t>Nº LICITANTES</t>
  </si>
  <si>
    <t>TRIM. CONT</t>
  </si>
  <si>
    <t>Sin Publicación</t>
  </si>
  <si>
    <t>71317000-3</t>
  </si>
  <si>
    <t>79411000-8</t>
  </si>
  <si>
    <t>Plataforma / Web</t>
  </si>
  <si>
    <t xml:space="preserve">90513000-6    </t>
  </si>
  <si>
    <t>Con publicación</t>
  </si>
  <si>
    <t>45261420-4</t>
  </si>
  <si>
    <t>45211310-5</t>
  </si>
  <si>
    <t>45313100-5;45262520-2</t>
  </si>
  <si>
    <t>Con Publicación</t>
  </si>
  <si>
    <t>45262520-2</t>
  </si>
  <si>
    <t>44510000-8</t>
  </si>
  <si>
    <t>Sin publicación</t>
  </si>
  <si>
    <t>Coon publicación</t>
  </si>
  <si>
    <t>6221405000; 6221604000</t>
  </si>
  <si>
    <t>06/12/205</t>
  </si>
  <si>
    <t>001/2025</t>
  </si>
  <si>
    <t>002/2025</t>
  </si>
  <si>
    <t>003/2025</t>
  </si>
  <si>
    <t>004/2025</t>
  </si>
  <si>
    <t>005/2025</t>
  </si>
  <si>
    <t>006/2025</t>
  </si>
  <si>
    <t>007/2025</t>
  </si>
  <si>
    <t>008/2025</t>
  </si>
  <si>
    <t>009/2025</t>
  </si>
  <si>
    <t>010/2025</t>
  </si>
  <si>
    <t>011/2025</t>
  </si>
  <si>
    <t>BLINKER CANARIAS, S.A.U.</t>
  </si>
  <si>
    <t>SOLUCIONES TÉCNICA NCH ESPAÑOLA,S.L.</t>
  </si>
  <si>
    <t>SUMECA</t>
  </si>
  <si>
    <t>012/2025</t>
  </si>
  <si>
    <t>013/2025</t>
  </si>
  <si>
    <t>014/2025</t>
  </si>
  <si>
    <t>017/2025</t>
  </si>
  <si>
    <t>018/2025</t>
  </si>
  <si>
    <t>019/2025</t>
  </si>
  <si>
    <t>020/2025</t>
  </si>
  <si>
    <t>021/2025</t>
  </si>
  <si>
    <t>022/2025</t>
  </si>
  <si>
    <t>023/2025</t>
  </si>
  <si>
    <t>024/2025</t>
  </si>
  <si>
    <t>025/2025</t>
  </si>
  <si>
    <t>026/2025</t>
  </si>
  <si>
    <t>QUIRON PREVENCION,S.L.U.</t>
  </si>
  <si>
    <t>ACTIVA TRABAJO CANARIAS EMPRESA DE TRABAJO TEMPORAL S.L.</t>
  </si>
  <si>
    <t>ABC INSPECCIÓN</t>
  </si>
  <si>
    <t>GRUPO PID CANARIAS S.L.</t>
  </si>
  <si>
    <t>028/2025</t>
  </si>
  <si>
    <t xml:space="preserve">MAS CANARIAS, SEGUIMIENTO DE MEDIOS Y COMUNICACIÓN, S.L.U. </t>
  </si>
  <si>
    <t>029/2025</t>
  </si>
  <si>
    <t>030/2025</t>
  </si>
  <si>
    <t>031/2025</t>
  </si>
  <si>
    <t>032/2025</t>
  </si>
  <si>
    <t>033/2025</t>
  </si>
  <si>
    <t>034/2025</t>
  </si>
  <si>
    <t>035/2025</t>
  </si>
  <si>
    <t xml:space="preserve">EDITORIAL LEONCIO RODRÍGUEZ, S.A </t>
  </si>
  <si>
    <t>CRISTINA REBOLO IGLESIAS</t>
  </si>
  <si>
    <t>RAQUEL CEINOS REAL (300€) Y RAFAEL MOREDA GARCIA (2.950€)</t>
  </si>
  <si>
    <t>CLIMATIZACIONES IPP GÜIMAR S.L.U.</t>
  </si>
  <si>
    <t>JESÚS RAMOS GONZALO</t>
  </si>
  <si>
    <t>SUNA 2000 S.L.</t>
  </si>
  <si>
    <t>036/2025</t>
  </si>
  <si>
    <t>037/2025</t>
  </si>
  <si>
    <t>038/2025</t>
  </si>
  <si>
    <t>039/2025</t>
  </si>
  <si>
    <t>040/2025</t>
  </si>
  <si>
    <t>041/2025</t>
  </si>
  <si>
    <t>042/2025</t>
  </si>
  <si>
    <t>AMBIENTUM GREENTAL</t>
  </si>
  <si>
    <t xml:space="preserve">RADIOBIT SISTEMAS, S.L. </t>
  </si>
  <si>
    <t>046/2025</t>
  </si>
  <si>
    <t>047/2025</t>
  </si>
  <si>
    <t xml:space="preserve">SUSTITUCIÓN DE LA BARRERA DE ENTRADA </t>
  </si>
  <si>
    <t>BYMAR PARK S.L.</t>
  </si>
  <si>
    <t>AÑO 2025</t>
  </si>
  <si>
    <t>ACTUALIZADO: 30/06/2025</t>
  </si>
  <si>
    <t>PROGRAMACIÓN DE CONTRATOS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</si>
</sst>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\ _€_-;\-* #,##0\ _€_-;_-* &quot;-&quot;??\ _€_-;_-@_-"/>
    <numFmt numFmtId="167" formatCode="_-* #,##0.00\ [$€-C0A]_-;\-* #,##0.00\ [$€-C0A]_-;_-* &quot;-&quot;??\ [$€-C0A]_-;_-@_-"/>
    <numFmt numFmtId="168" formatCode="#,##0.00&quot;  &quot;"/>
    <numFmt numFmtId="169" formatCode="#,##0.00&quot; &quot;[$€]"/>
  </numFmts>
  <fonts count="14" x14ac:knownFonts="1">
    <font>
      <sz val="11"/>
      <color theme="1"/>
      <name val="Calibri"/>
      <family val="2"/>
      <scheme val="minor"/>
    </font>
    <font>
      <sz val="9"/>
      <name val="Tahoma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sz val="6"/>
      <color theme="1"/>
      <name val="Tahoma"/>
      <family val="2"/>
    </font>
    <font>
      <b/>
      <sz val="6"/>
      <color theme="1"/>
      <name val="Tahoma"/>
      <family val="2"/>
    </font>
    <font>
      <b/>
      <sz val="9"/>
      <color theme="1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</cellStyleXfs>
  <cellXfs count="243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14" fontId="5" fillId="0" borderId="12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166" fontId="5" fillId="0" borderId="12" xfId="1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7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165" fontId="5" fillId="2" borderId="14" xfId="0" applyNumberFormat="1" applyFont="1" applyFill="1" applyBorder="1" applyAlignment="1">
      <alignment horizontal="center"/>
    </xf>
    <xf numFmtId="14" fontId="5" fillId="2" borderId="14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 wrapText="1"/>
    </xf>
    <xf numFmtId="165" fontId="5" fillId="2" borderId="5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2" borderId="0" xfId="0" applyFont="1" applyFill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7" fillId="4" borderId="5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66" fontId="5" fillId="0" borderId="5" xfId="1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center"/>
    </xf>
    <xf numFmtId="166" fontId="5" fillId="0" borderId="5" xfId="1" applyNumberFormat="1" applyFont="1" applyFill="1" applyBorder="1" applyAlignment="1">
      <alignment vertical="center" wrapText="1"/>
    </xf>
    <xf numFmtId="166" fontId="5" fillId="2" borderId="5" xfId="1" applyNumberFormat="1" applyFont="1" applyFill="1" applyBorder="1" applyAlignment="1">
      <alignment vertical="center"/>
    </xf>
    <xf numFmtId="14" fontId="5" fillId="0" borderId="11" xfId="0" applyNumberFormat="1" applyFont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wrapText="1"/>
    </xf>
    <xf numFmtId="14" fontId="5" fillId="2" borderId="13" xfId="0" applyNumberFormat="1" applyFont="1" applyFill="1" applyBorder="1" applyAlignment="1">
      <alignment horizontal="center" wrapText="1"/>
    </xf>
    <xf numFmtId="14" fontId="5" fillId="2" borderId="20" xfId="0" applyNumberFormat="1" applyFont="1" applyFill="1" applyBorder="1" applyAlignment="1">
      <alignment horizontal="center" wrapText="1"/>
    </xf>
    <xf numFmtId="14" fontId="5" fillId="2" borderId="20" xfId="0" applyNumberFormat="1" applyFont="1" applyFill="1" applyBorder="1" applyAlignment="1">
      <alignment horizontal="center" vertical="center"/>
    </xf>
    <xf numFmtId="165" fontId="6" fillId="3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5" fontId="5" fillId="2" borderId="4" xfId="2" applyNumberFormat="1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center"/>
    </xf>
    <xf numFmtId="165" fontId="5" fillId="2" borderId="1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4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0" borderId="5" xfId="0" applyFont="1" applyBorder="1"/>
    <xf numFmtId="14" fontId="5" fillId="2" borderId="5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/>
    <xf numFmtId="165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4" fontId="5" fillId="5" borderId="5" xfId="0" applyNumberFormat="1" applyFont="1" applyFill="1" applyBorder="1" applyAlignment="1">
      <alignment horizontal="center" vertical="center"/>
    </xf>
    <xf numFmtId="14" fontId="5" fillId="5" borderId="20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44" fontId="7" fillId="5" borderId="5" xfId="2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vertical="center" wrapText="1"/>
    </xf>
    <xf numFmtId="165" fontId="5" fillId="5" borderId="10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14" fontId="5" fillId="5" borderId="12" xfId="0" applyNumberFormat="1" applyFont="1" applyFill="1" applyBorder="1" applyAlignment="1">
      <alignment horizontal="center" vertical="center" wrapText="1"/>
    </xf>
    <xf numFmtId="14" fontId="5" fillId="5" borderId="11" xfId="0" applyNumberFormat="1" applyFont="1" applyFill="1" applyBorder="1" applyAlignment="1">
      <alignment horizontal="center" vertical="center" wrapText="1"/>
    </xf>
    <xf numFmtId="166" fontId="5" fillId="5" borderId="5" xfId="1" applyNumberFormat="1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wrapText="1"/>
    </xf>
    <xf numFmtId="167" fontId="7" fillId="5" borderId="5" xfId="2" applyNumberFormat="1" applyFont="1" applyFill="1" applyBorder="1" applyAlignment="1">
      <alignment horizontal="center"/>
    </xf>
    <xf numFmtId="167" fontId="5" fillId="2" borderId="5" xfId="2" applyNumberFormat="1" applyFont="1" applyFill="1" applyBorder="1" applyAlignment="1">
      <alignment horizontal="center" vertical="center"/>
    </xf>
    <xf numFmtId="167" fontId="5" fillId="5" borderId="4" xfId="2" applyNumberFormat="1" applyFont="1" applyFill="1" applyBorder="1" applyAlignment="1">
      <alignment horizontal="center" wrapText="1"/>
    </xf>
    <xf numFmtId="167" fontId="5" fillId="5" borderId="5" xfId="2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/>
    <xf numFmtId="0" fontId="10" fillId="3" borderId="6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10" xfId="0" applyFont="1" applyBorder="1"/>
    <xf numFmtId="0" fontId="9" fillId="0" borderId="5" xfId="0" applyFont="1" applyBorder="1"/>
    <xf numFmtId="0" fontId="10" fillId="0" borderId="0" xfId="0" applyFont="1" applyAlignment="1">
      <alignment horizont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/>
    <xf numFmtId="0" fontId="5" fillId="0" borderId="5" xfId="0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 wrapText="1"/>
    </xf>
    <xf numFmtId="165" fontId="6" fillId="3" borderId="11" xfId="0" applyNumberFormat="1" applyFont="1" applyFill="1" applyBorder="1" applyAlignment="1">
      <alignment horizontal="center" vertical="center" wrapText="1"/>
    </xf>
    <xf numFmtId="165" fontId="5" fillId="5" borderId="10" xfId="2" applyNumberFormat="1" applyFont="1" applyFill="1" applyBorder="1" applyAlignment="1">
      <alignment horizontal="center" vertical="center" wrapText="1"/>
    </xf>
    <xf numFmtId="165" fontId="7" fillId="5" borderId="5" xfId="0" applyNumberFormat="1" applyFont="1" applyFill="1" applyBorder="1" applyAlignment="1">
      <alignment horizontal="center"/>
    </xf>
    <xf numFmtId="165" fontId="5" fillId="0" borderId="10" xfId="2" applyNumberFormat="1" applyFont="1" applyFill="1" applyBorder="1" applyAlignment="1">
      <alignment horizontal="center" vertical="center" wrapText="1"/>
    </xf>
    <xf numFmtId="165" fontId="5" fillId="0" borderId="7" xfId="2" applyNumberFormat="1" applyFont="1" applyFill="1" applyBorder="1" applyAlignment="1">
      <alignment horizontal="center" vertical="center" wrapText="1"/>
    </xf>
    <xf numFmtId="165" fontId="1" fillId="6" borderId="5" xfId="2" applyNumberFormat="1" applyFont="1" applyFill="1" applyBorder="1" applyAlignment="1">
      <alignment horizontal="center"/>
    </xf>
    <xf numFmtId="165" fontId="1" fillId="6" borderId="5" xfId="0" applyNumberFormat="1" applyFont="1" applyFill="1" applyBorder="1" applyAlignment="1">
      <alignment horizontal="center"/>
    </xf>
    <xf numFmtId="165" fontId="5" fillId="5" borderId="7" xfId="2" applyNumberFormat="1" applyFont="1" applyFill="1" applyBorder="1" applyAlignment="1">
      <alignment horizontal="center" vertical="center" wrapText="1"/>
    </xf>
    <xf numFmtId="165" fontId="7" fillId="5" borderId="5" xfId="2" applyNumberFormat="1" applyFont="1" applyFill="1" applyBorder="1" applyAlignment="1">
      <alignment horizontal="center"/>
    </xf>
    <xf numFmtId="165" fontId="5" fillId="2" borderId="4" xfId="2" applyNumberFormat="1" applyFont="1" applyFill="1" applyBorder="1" applyAlignment="1">
      <alignment horizontal="center"/>
    </xf>
    <xf numFmtId="165" fontId="5" fillId="0" borderId="5" xfId="2" applyNumberFormat="1" applyFont="1" applyFill="1" applyBorder="1" applyAlignment="1">
      <alignment horizontal="center"/>
    </xf>
    <xf numFmtId="165" fontId="5" fillId="2" borderId="19" xfId="2" applyNumberFormat="1" applyFont="1" applyFill="1" applyBorder="1" applyAlignment="1">
      <alignment horizontal="center" vertical="center"/>
    </xf>
    <xf numFmtId="165" fontId="5" fillId="2" borderId="5" xfId="2" applyNumberFormat="1" applyFont="1" applyFill="1" applyBorder="1" applyAlignment="1">
      <alignment horizontal="center" vertical="center" wrapText="1"/>
    </xf>
    <xf numFmtId="165" fontId="5" fillId="2" borderId="5" xfId="2" applyNumberFormat="1" applyFont="1" applyFill="1" applyBorder="1" applyAlignment="1">
      <alignment horizontal="center" vertical="center"/>
    </xf>
    <xf numFmtId="165" fontId="5" fillId="2" borderId="5" xfId="2" applyNumberFormat="1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165" fontId="5" fillId="0" borderId="5" xfId="2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14" fontId="5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165" fontId="5" fillId="0" borderId="2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wrapText="1"/>
    </xf>
    <xf numFmtId="49" fontId="5" fillId="0" borderId="20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8" fontId="5" fillId="2" borderId="5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8" fontId="5" fillId="2" borderId="5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8" fontId="5" fillId="2" borderId="9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8" fontId="5" fillId="2" borderId="5" xfId="0" applyNumberFormat="1" applyFont="1" applyFill="1" applyBorder="1" applyAlignment="1">
      <alignment horizontal="center" wrapText="1"/>
    </xf>
    <xf numFmtId="2" fontId="11" fillId="3" borderId="10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horizontal="left" vertical="center"/>
    </xf>
    <xf numFmtId="0" fontId="5" fillId="2" borderId="20" xfId="0" applyFont="1" applyFill="1" applyBorder="1"/>
    <xf numFmtId="0" fontId="5" fillId="2" borderId="20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center" wrapText="1"/>
    </xf>
    <xf numFmtId="165" fontId="5" fillId="2" borderId="5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wrapText="1"/>
    </xf>
    <xf numFmtId="0" fontId="5" fillId="2" borderId="24" xfId="0" applyFont="1" applyFill="1" applyBorder="1" applyAlignment="1">
      <alignment horizontal="center"/>
    </xf>
    <xf numFmtId="165" fontId="5" fillId="2" borderId="9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4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0" fontId="6" fillId="7" borderId="22" xfId="0" applyFont="1" applyFill="1" applyBorder="1" applyAlignment="1">
      <alignment horizontal="center" wrapText="1"/>
    </xf>
    <xf numFmtId="0" fontId="6" fillId="7" borderId="23" xfId="0" applyFont="1" applyFill="1" applyBorder="1" applyAlignment="1">
      <alignment horizontal="center" wrapText="1"/>
    </xf>
    <xf numFmtId="14" fontId="5" fillId="2" borderId="9" xfId="0" applyNumberFormat="1" applyFont="1" applyFill="1" applyBorder="1" applyAlignment="1">
      <alignment horizontal="center" vertical="center"/>
    </xf>
    <xf numFmtId="14" fontId="5" fillId="2" borderId="24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165" fontId="5" fillId="2" borderId="24" xfId="0" applyNumberFormat="1" applyFont="1" applyFill="1" applyBorder="1" applyAlignment="1">
      <alignment horizontal="center" vertical="center"/>
    </xf>
    <xf numFmtId="165" fontId="6" fillId="7" borderId="23" xfId="0" applyNumberFormat="1" applyFont="1" applyFill="1" applyBorder="1" applyAlignment="1">
      <alignment horizontal="center" wrapText="1"/>
    </xf>
    <xf numFmtId="49" fontId="13" fillId="9" borderId="25" xfId="0" applyNumberFormat="1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169" fontId="13" fillId="9" borderId="25" xfId="0" applyNumberFormat="1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9" borderId="25" xfId="0" applyFont="1" applyFill="1" applyBorder="1" applyAlignment="1">
      <alignment horizontal="center"/>
    </xf>
    <xf numFmtId="0" fontId="13" fillId="9" borderId="28" xfId="0" applyFont="1" applyFill="1" applyBorder="1" applyAlignment="1">
      <alignment horizontal="center" vertical="center" wrapText="1"/>
    </xf>
    <xf numFmtId="0" fontId="13" fillId="9" borderId="29" xfId="0" applyFont="1" applyFill="1" applyBorder="1" applyAlignment="1">
      <alignment horizontal="center"/>
    </xf>
    <xf numFmtId="2" fontId="12" fillId="8" borderId="30" xfId="0" applyNumberFormat="1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/>
    </xf>
    <xf numFmtId="168" fontId="12" fillId="8" borderId="30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2" fontId="12" fillId="0" borderId="23" xfId="0" applyNumberFormat="1" applyFont="1" applyBorder="1" applyAlignment="1">
      <alignment horizontal="center" vertical="center" wrapText="1"/>
    </xf>
    <xf numFmtId="2" fontId="12" fillId="0" borderId="31" xfId="0" applyNumberFormat="1" applyFont="1" applyBorder="1" applyAlignment="1">
      <alignment horizontal="center" vertical="center" wrapText="1"/>
    </xf>
    <xf numFmtId="2" fontId="12" fillId="10" borderId="8" xfId="0" applyNumberFormat="1" applyFont="1" applyFill="1" applyBorder="1" applyAlignment="1">
      <alignment horizontal="center" vertical="center" wrapText="1"/>
    </xf>
    <xf numFmtId="2" fontId="12" fillId="10" borderId="32" xfId="0" applyNumberFormat="1" applyFont="1" applyFill="1" applyBorder="1" applyAlignment="1">
      <alignment horizontal="center" vertical="center" wrapText="1"/>
    </xf>
    <xf numFmtId="2" fontId="12" fillId="10" borderId="33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AE1B1161-54FC-4E91-9576-710FB9CA8F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LICITACIONES/RELACI&#211;N%20DE%20EXPEDIENTES%20PARA%20LICITACIONES%20Y%20CONTR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001"/>
      <sheetName val="2015"/>
      <sheetName val="0012015"/>
      <sheetName val="0022015"/>
      <sheetName val="0032015"/>
      <sheetName val="042015"/>
      <sheetName val="2016"/>
      <sheetName val="0012016"/>
      <sheetName val="0022016"/>
      <sheetName val="0032016"/>
      <sheetName val="0042016"/>
      <sheetName val="0052016"/>
      <sheetName val="2017"/>
      <sheetName val="0012017 web"/>
      <sheetName val="0012017"/>
      <sheetName val="INDICE2018"/>
      <sheetName val="0012018"/>
      <sheetName val="INDICE2019"/>
      <sheetName val="0012019"/>
      <sheetName val="0022019"/>
      <sheetName val="032019"/>
      <sheetName val="INDICE2020"/>
      <sheetName val="0012020"/>
      <sheetName val="0022020"/>
      <sheetName val="0032020"/>
      <sheetName val="0042020"/>
      <sheetName val="0052020"/>
      <sheetName val="0062020"/>
      <sheetName val="0072020"/>
      <sheetName val="0082020"/>
      <sheetName val="0092020"/>
      <sheetName val="0102020"/>
      <sheetName val="0112020"/>
      <sheetName val="0122020"/>
      <sheetName val="0132020"/>
      <sheetName val="0142020"/>
      <sheetName val="0152020"/>
      <sheetName val="0162020"/>
      <sheetName val="0172020"/>
      <sheetName val="0182020"/>
      <sheetName val="0192020"/>
      <sheetName val="0202020"/>
      <sheetName val="0212020"/>
      <sheetName val="0222020"/>
      <sheetName val="0232020"/>
      <sheetName val="0242020"/>
      <sheetName val="0252020"/>
      <sheetName val="0372020"/>
      <sheetName val="0422020"/>
      <sheetName val="0502020"/>
      <sheetName val="INDICE2021"/>
      <sheetName val="0102021"/>
      <sheetName val="0112021"/>
      <sheetName val="0122021"/>
      <sheetName val="INDICE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4">
          <cell r="A4" t="str">
            <v>001/2022</v>
          </cell>
          <cell r="B4" t="str">
            <v>LICITACIÓN</v>
          </cell>
          <cell r="D4" t="str">
            <v>SERVICIO DE MANTENIMIENTO Y CONSERVACION JARDINES Y ZONAS VERDES</v>
          </cell>
          <cell r="E4" t="str">
            <v>EXPLOTACION</v>
          </cell>
          <cell r="F4" t="str">
            <v>EN CURSO</v>
          </cell>
        </row>
        <row r="5">
          <cell r="A5" t="str">
            <v>002/2022</v>
          </cell>
          <cell r="B5" t="str">
            <v>CONTRATO MENOR</v>
          </cell>
          <cell r="D5" t="str">
            <v>VALORACION VEHICULOS EMPRESAS DE LIMPIEZA</v>
          </cell>
          <cell r="E5" t="str">
            <v>ADMINISTRACION</v>
          </cell>
          <cell r="F5" t="str">
            <v>ADJUDICADO</v>
          </cell>
          <cell r="G5">
            <v>720</v>
          </cell>
          <cell r="I5" t="str">
            <v>RAYCO SÁNCHEZ PADILLA</v>
          </cell>
          <cell r="J5" t="str">
            <v>54072171E</v>
          </cell>
          <cell r="K5">
            <v>44686</v>
          </cell>
        </row>
        <row r="6">
          <cell r="A6" t="str">
            <v>003/2022</v>
          </cell>
          <cell r="B6" t="str">
            <v>CONTRATO MENOR</v>
          </cell>
          <cell r="C6" t="str">
            <v>SUMINISTROS</v>
          </cell>
          <cell r="D6" t="str">
            <v>CALZADO DEL PERSONAL (UNIFORMIDAD)</v>
          </cell>
          <cell r="E6" t="str">
            <v>ADMINISTRACIÓN</v>
          </cell>
          <cell r="F6" t="str">
            <v>ADJUDICADO</v>
          </cell>
          <cell r="G6">
            <v>567</v>
          </cell>
          <cell r="I6" t="str">
            <v>CALZADOS PECAS,S.L.</v>
          </cell>
          <cell r="J6" t="str">
            <v>B38033395</v>
          </cell>
          <cell r="K6">
            <v>44610</v>
          </cell>
        </row>
        <row r="7">
          <cell r="A7" t="str">
            <v>004/2022</v>
          </cell>
          <cell r="B7" t="str">
            <v>CONTRATO MENOR</v>
          </cell>
          <cell r="C7" t="str">
            <v>SUMINISTROS</v>
          </cell>
          <cell r="D7" t="str">
            <v>ADQUISICION DE EQUIPOS INFORMATICOS PARA CYBERSEGURIDAD</v>
          </cell>
          <cell r="E7" t="str">
            <v>GERENCIA</v>
          </cell>
          <cell r="F7" t="str">
            <v>ADJUDICADO</v>
          </cell>
          <cell r="G7">
            <v>2995.35</v>
          </cell>
          <cell r="I7" t="str">
            <v>C.B.NEXUM</v>
          </cell>
          <cell r="J7" t="str">
            <v>E76636083</v>
          </cell>
          <cell r="K7">
            <v>44620</v>
          </cell>
        </row>
        <row r="8">
          <cell r="A8" t="str">
            <v>005/2022</v>
          </cell>
          <cell r="B8" t="str">
            <v>CONTRATO MENOR</v>
          </cell>
          <cell r="C8" t="str">
            <v>OBRAS</v>
          </cell>
          <cell r="D8" t="str">
            <v>REPARACIÓN DE GOTERAS EN NPL POR URGENCIAS</v>
          </cell>
          <cell r="E8" t="str">
            <v>MANTENIMIENTO</v>
          </cell>
          <cell r="F8" t="str">
            <v>ADJUDICADO</v>
          </cell>
          <cell r="G8">
            <v>1380</v>
          </cell>
          <cell r="I8" t="str">
            <v>PAVIMENTOS IMPERTEMA,SLU</v>
          </cell>
          <cell r="J8" t="str">
            <v>B76722578</v>
          </cell>
          <cell r="K8">
            <v>44599</v>
          </cell>
        </row>
        <row r="9">
          <cell r="A9" t="str">
            <v>006/2022</v>
          </cell>
          <cell r="B9" t="str">
            <v>CONTRATO MENOR</v>
          </cell>
          <cell r="C9" t="str">
            <v>SERVICIOS</v>
          </cell>
          <cell r="D9" t="str">
            <v>ADQUISICIÓN DE MORTERO REPARADOR</v>
          </cell>
          <cell r="E9" t="str">
            <v>MANTENIMIENTO</v>
          </cell>
          <cell r="F9" t="str">
            <v>ADJUDICADO</v>
          </cell>
          <cell r="G9">
            <v>297.04000000000002</v>
          </cell>
          <cell r="I9" t="str">
            <v>IMPERMECA COMERCIAL S.L.U.</v>
          </cell>
          <cell r="J9" t="str">
            <v>B38754263</v>
          </cell>
          <cell r="K9">
            <v>44620</v>
          </cell>
        </row>
        <row r="10">
          <cell r="A10" t="str">
            <v>007/2022</v>
          </cell>
          <cell r="B10" t="str">
            <v>CONTRATO MENOR</v>
          </cell>
          <cell r="C10" t="str">
            <v>SUMINISTROS</v>
          </cell>
          <cell r="D10" t="str">
            <v>ADQUISICIÓN ESPEJO CONVEXO ROTONDA</v>
          </cell>
          <cell r="E10" t="str">
            <v>EXPLOTACION</v>
          </cell>
          <cell r="F10" t="str">
            <v>ADJUDICADO</v>
          </cell>
          <cell r="G10">
            <v>190.83</v>
          </cell>
          <cell r="I10" t="str">
            <v>CANARIAS DE SEÑALIZACIONES, SL</v>
          </cell>
          <cell r="J10" t="str">
            <v>B38415121</v>
          </cell>
          <cell r="K10">
            <v>44609</v>
          </cell>
        </row>
        <row r="11">
          <cell r="A11" t="str">
            <v>008/2022</v>
          </cell>
          <cell r="B11" t="str">
            <v>CONTRATO MENOR</v>
          </cell>
          <cell r="C11" t="str">
            <v>OBRAS</v>
          </cell>
          <cell r="D11" t="str">
            <v>ADAPTADOR USB AUDIO PARA MEGAFONÍA</v>
          </cell>
          <cell r="E11" t="str">
            <v>EXPLOTACION</v>
          </cell>
          <cell r="F11" t="str">
            <v>ADJUDICADO</v>
          </cell>
          <cell r="G11">
            <v>13</v>
          </cell>
          <cell r="I11" t="str">
            <v>INTER ELECTROCOM, SL</v>
          </cell>
          <cell r="J11" t="str">
            <v>B38607297</v>
          </cell>
          <cell r="K11">
            <v>44628</v>
          </cell>
        </row>
        <row r="12">
          <cell r="A12" t="str">
            <v>009/2022</v>
          </cell>
          <cell r="B12" t="str">
            <v>CONTRATO MENOR</v>
          </cell>
          <cell r="C12" t="str">
            <v>OBRAS</v>
          </cell>
          <cell r="D12" t="str">
            <v>REPARACIÓN/SUSTITUCIÓN BOMBA DE RECIRCULACIÓN DE FANGOS</v>
          </cell>
          <cell r="E12" t="str">
            <v>EXPLOTACION</v>
          </cell>
          <cell r="F12" t="str">
            <v>ADJUDICADO</v>
          </cell>
          <cell r="G12">
            <v>100</v>
          </cell>
          <cell r="I12" t="str">
            <v>HERNÁNDEZ BELLO, S.L.</v>
          </cell>
          <cell r="J12" t="str">
            <v>B38288684</v>
          </cell>
          <cell r="K12">
            <v>44572</v>
          </cell>
        </row>
        <row r="13">
          <cell r="A13" t="str">
            <v>010/2022</v>
          </cell>
          <cell r="B13" t="str">
            <v>CONTRATO MENOR</v>
          </cell>
          <cell r="C13" t="str">
            <v>SUMINISTROS</v>
          </cell>
          <cell r="D13" t="str">
            <v>COMPRA DE MATERIAL DE OFICINA</v>
          </cell>
          <cell r="E13" t="str">
            <v>ADMINISTRACION</v>
          </cell>
          <cell r="F13" t="str">
            <v>ADJUDICADO</v>
          </cell>
          <cell r="K13">
            <v>44615</v>
          </cell>
        </row>
        <row r="14">
          <cell r="A14" t="str">
            <v>011/2022</v>
          </cell>
          <cell r="B14" t="str">
            <v>LICITACIÓN</v>
          </cell>
          <cell r="C14" t="str">
            <v>OBRAS</v>
          </cell>
          <cell r="D14" t="str">
            <v>REHABILITACIÓN, MANTENIMIENTO Y CONSERVACIÓN JARDINES</v>
          </cell>
          <cell r="E14" t="str">
            <v>EXPLOTACION</v>
          </cell>
        </row>
        <row r="15">
          <cell r="A15" t="str">
            <v>012/2022</v>
          </cell>
          <cell r="C15" t="str">
            <v>SERVICIOS</v>
          </cell>
          <cell r="D15" t="str">
            <v>SERVICIO DE DESINSECTACIÓN Y DESRATIZACIÓN</v>
          </cell>
          <cell r="E15" t="str">
            <v>EXPLOTACION</v>
          </cell>
          <cell r="F15" t="str">
            <v>EN CURSO</v>
          </cell>
        </row>
        <row r="16">
          <cell r="A16" t="str">
            <v>013/2022</v>
          </cell>
          <cell r="B16" t="str">
            <v>LICITACIÓN</v>
          </cell>
          <cell r="C16" t="str">
            <v>SERVICIOS</v>
          </cell>
          <cell r="D16" t="str">
            <v>GESTIÓN DE RESIDUOS ORGÁNICOS TRATAMIENTO SELECTIVO</v>
          </cell>
          <cell r="E16" t="str">
            <v>EXPLOTACION</v>
          </cell>
          <cell r="F16" t="str">
            <v>EN CURSO</v>
          </cell>
        </row>
        <row r="17">
          <cell r="A17" t="str">
            <v>014/2022</v>
          </cell>
          <cell r="B17" t="str">
            <v>LICITACIÓN</v>
          </cell>
          <cell r="C17" t="str">
            <v>SERVICIOS</v>
          </cell>
          <cell r="D17" t="str">
            <v>SERVICIO DE ASESORÍA FISCAL, LABORAL Y CONTABLE</v>
          </cell>
          <cell r="E17" t="str">
            <v>ADMINISTRACION</v>
          </cell>
          <cell r="F17" t="str">
            <v>EN CURSO</v>
          </cell>
        </row>
        <row r="18">
          <cell r="A18" t="str">
            <v>015/2022</v>
          </cell>
          <cell r="B18" t="str">
            <v>LICITACIÓN</v>
          </cell>
          <cell r="C18" t="str">
            <v>SERVICIOS</v>
          </cell>
          <cell r="D18" t="str">
            <v>SERVICIO DE MANTENIMIENTO INFORMÁTICO</v>
          </cell>
          <cell r="E18" t="str">
            <v>GERENCIA</v>
          </cell>
          <cell r="F18" t="str">
            <v>EN CURSO</v>
          </cell>
        </row>
        <row r="19">
          <cell r="A19" t="str">
            <v>016/2022</v>
          </cell>
          <cell r="B19" t="str">
            <v>CONTRATO MENOR</v>
          </cell>
          <cell r="C19" t="str">
            <v>SERVICIOS</v>
          </cell>
          <cell r="D19" t="str">
            <v>RENOVACION DE INSPECCIÓN REGLAMENTARIA DEL CENTRO DE TRANSFORMACIÓN</v>
          </cell>
          <cell r="E19" t="str">
            <v>MANTENIMIENTO</v>
          </cell>
          <cell r="F19" t="str">
            <v>ADJUDICADO</v>
          </cell>
          <cell r="G19">
            <v>280</v>
          </cell>
          <cell r="I19" t="str">
            <v>TÜV SÜD ATISAE</v>
          </cell>
          <cell r="J19" t="str">
            <v>A28161396</v>
          </cell>
          <cell r="K19">
            <v>44656</v>
          </cell>
        </row>
        <row r="20">
          <cell r="A20" t="str">
            <v>017/2022</v>
          </cell>
          <cell r="B20" t="str">
            <v>CONTRATO MENOR</v>
          </cell>
          <cell r="C20" t="str">
            <v>OBRAS</v>
          </cell>
          <cell r="D20" t="str">
            <v>REPARACIÓN DE CUBIERTA MÓDULO 125 GOTERAS (URGENCIA)</v>
          </cell>
          <cell r="E20" t="str">
            <v>MANTENIMIENTO</v>
          </cell>
          <cell r="F20" t="str">
            <v>ADJUDICADO</v>
          </cell>
          <cell r="G20">
            <v>1170</v>
          </cell>
          <cell r="I20" t="str">
            <v>IMPERTEMA,S.L.</v>
          </cell>
          <cell r="J20" t="str">
            <v>B76722578</v>
          </cell>
          <cell r="K20">
            <v>44638</v>
          </cell>
        </row>
        <row r="21">
          <cell r="A21" t="str">
            <v>018/2022</v>
          </cell>
          <cell r="B21" t="str">
            <v>CONTRATO MENOR</v>
          </cell>
          <cell r="C21" t="str">
            <v>OBRAS</v>
          </cell>
          <cell r="D21" t="str">
            <v>REPARACIÓN TUBERÍA CONTRAINCENDIOS EN COMPLEJO B NAVE 1,2,7 y 8</v>
          </cell>
          <cell r="E21" t="str">
            <v>MANTENIMIENTO</v>
          </cell>
          <cell r="F21" t="str">
            <v>ADJUDICADO</v>
          </cell>
          <cell r="G21">
            <v>4180</v>
          </cell>
          <cell r="I21" t="str">
            <v>FERNÁNDEZ COGOLLUDO, S.L.</v>
          </cell>
          <cell r="J21" t="str">
            <v>B38269403</v>
          </cell>
          <cell r="K21">
            <v>44643</v>
          </cell>
        </row>
        <row r="22">
          <cell r="A22" t="str">
            <v>019/2022</v>
          </cell>
          <cell r="B22" t="str">
            <v>CONTRATO MENOR</v>
          </cell>
          <cell r="C22" t="str">
            <v>OBRAS</v>
          </cell>
          <cell r="D22" t="str">
            <v>REPARACIÓN DE CUBIERTA CURVA EN MÓDULO 104 POR GOTERAS (URGENCIA)</v>
          </cell>
          <cell r="E22" t="str">
            <v>MANTENIMIENTO</v>
          </cell>
          <cell r="F22" t="str">
            <v>ADJUDICADO</v>
          </cell>
          <cell r="G22">
            <v>1802.84</v>
          </cell>
          <cell r="I22" t="str">
            <v>MONTAJES E INSTALACIONES CANARIOS,S.L.</v>
          </cell>
          <cell r="J22" t="str">
            <v>B38403903</v>
          </cell>
        </row>
        <row r="23">
          <cell r="A23" t="str">
            <v>020/2022</v>
          </cell>
          <cell r="B23" t="str">
            <v>CONTRATO MENOR</v>
          </cell>
          <cell r="C23" t="str">
            <v>OBRAS</v>
          </cell>
          <cell r="D23" t="str">
            <v>SUMINISTRO Y COLOCACIÓN DE RIADIADOR DE GRUPO ELECTRÓGENO (URGENCIA)</v>
          </cell>
          <cell r="E23" t="str">
            <v>MANTENIMIENTO</v>
          </cell>
          <cell r="F23" t="str">
            <v>ADJUDICADO</v>
          </cell>
          <cell r="G23">
            <v>5855.8</v>
          </cell>
          <cell r="I23" t="str">
            <v>ELECNOR SERVICIOS Y PROYECTOS, S.A.U.</v>
          </cell>
          <cell r="J23" t="str">
            <v>A79486833</v>
          </cell>
          <cell r="K23">
            <v>44675</v>
          </cell>
        </row>
        <row r="24">
          <cell r="A24" t="str">
            <v>021/2022</v>
          </cell>
          <cell r="B24" t="str">
            <v>CONTRATO MENOR</v>
          </cell>
          <cell r="C24" t="str">
            <v>SUMINISTROS</v>
          </cell>
          <cell r="D24" t="str">
            <v>ADQUISICIÓN DE PUNTO DE ACCESO Y SWITCH PARA DAR COBERTURA WIFI EN BÁSCULA</v>
          </cell>
          <cell r="E24" t="str">
            <v>EXPLOTACIÓN</v>
          </cell>
          <cell r="F24" t="str">
            <v>ADJUDICADO</v>
          </cell>
          <cell r="G24">
            <v>65.27</v>
          </cell>
          <cell r="I24" t="str">
            <v>C.B. NEXUM INFORMÁTICA</v>
          </cell>
          <cell r="J24" t="str">
            <v>E76636083</v>
          </cell>
        </row>
        <row r="25">
          <cell r="A25" t="str">
            <v>022/2022</v>
          </cell>
          <cell r="B25" t="str">
            <v>CONTRATO MENOR</v>
          </cell>
          <cell r="C25" t="str">
            <v>SUMINISTROS</v>
          </cell>
          <cell r="D25" t="str">
            <v>COMPRA DE MATERIAL DE OFICINA</v>
          </cell>
          <cell r="E25" t="str">
            <v>ADMINISTRACION</v>
          </cell>
          <cell r="F25" t="str">
            <v>ADJUDICADO</v>
          </cell>
          <cell r="G25">
            <v>189.69</v>
          </cell>
          <cell r="I25" t="str">
            <v>SERVICIOS DE OFICINA E INFORMATICA,S.L.</v>
          </cell>
          <cell r="J25" t="str">
            <v>B38346276</v>
          </cell>
        </row>
        <row r="26">
          <cell r="B26" t="str">
            <v>CONTRATO MENOR</v>
          </cell>
          <cell r="C26" t="str">
            <v>SUMINISTROS</v>
          </cell>
          <cell r="D26" t="str">
            <v>COMPRA DE MATERIAL DE OFICINA</v>
          </cell>
          <cell r="E26" t="str">
            <v>ADMINISTRACION</v>
          </cell>
          <cell r="F26" t="str">
            <v>ADJUDICADO</v>
          </cell>
          <cell r="G26">
            <v>298.39999999999998</v>
          </cell>
          <cell r="I26" t="str">
            <v xml:space="preserve"> DOMINGO V.DE DIOS PALAUT</v>
          </cell>
          <cell r="J26" t="str">
            <v>41874683D</v>
          </cell>
        </row>
        <row r="27">
          <cell r="B27" t="str">
            <v>CONTRATO MENOR</v>
          </cell>
          <cell r="C27" t="str">
            <v>SUMINISTROS</v>
          </cell>
          <cell r="D27" t="str">
            <v>COMPRA DE MATERIAL DE OFICINA</v>
          </cell>
          <cell r="E27" t="str">
            <v>ADMINISTRACION</v>
          </cell>
          <cell r="F27" t="str">
            <v>ADJUDICADO</v>
          </cell>
          <cell r="G27">
            <v>51.33</v>
          </cell>
          <cell r="I27" t="str">
            <v>C.B. NEXUM INFORMÁTICA</v>
          </cell>
          <cell r="J27" t="str">
            <v>E76636083</v>
          </cell>
        </row>
        <row r="28">
          <cell r="A28" t="str">
            <v>023/2022</v>
          </cell>
          <cell r="B28" t="str">
            <v>CONTRATO MENOR</v>
          </cell>
          <cell r="C28" t="str">
            <v>SUMINISTROS</v>
          </cell>
          <cell r="D28" t="str">
            <v>COMPRA DE MATERIAL DE OFICINA</v>
          </cell>
          <cell r="E28" t="str">
            <v>GERENCIA</v>
          </cell>
          <cell r="F28" t="str">
            <v>ADJUDICADO</v>
          </cell>
          <cell r="G28">
            <v>52</v>
          </cell>
          <cell r="I28" t="str">
            <v>SERVICIOS DE OFICINA E INFORMATICA,S.L.</v>
          </cell>
          <cell r="J28" t="str">
            <v>B38346276</v>
          </cell>
        </row>
        <row r="29">
          <cell r="A29" t="str">
            <v>024/2022</v>
          </cell>
          <cell r="B29" t="str">
            <v>CONTRATO MENOR</v>
          </cell>
          <cell r="C29" t="str">
            <v>SUMINISTROS</v>
          </cell>
          <cell r="D29" t="str">
            <v>COMPRA DE MATERIAL DE OFICINA</v>
          </cell>
          <cell r="E29" t="str">
            <v>ADMINISTRACION</v>
          </cell>
          <cell r="F29" t="str">
            <v>ADJUDICADO</v>
          </cell>
          <cell r="G29">
            <v>556.86</v>
          </cell>
          <cell r="I29" t="str">
            <v>SERVICIOS DE OFICINA E INFORMATICA,S.L.</v>
          </cell>
          <cell r="J29" t="str">
            <v>B38346276</v>
          </cell>
        </row>
        <row r="30">
          <cell r="A30" t="str">
            <v>025/2022</v>
          </cell>
          <cell r="B30" t="str">
            <v>CONTRATO MENOR</v>
          </cell>
          <cell r="C30" t="str">
            <v>SERVICIOS</v>
          </cell>
          <cell r="D30" t="str">
            <v>CURSOS SOCIEDADES MERCANTILES</v>
          </cell>
          <cell r="E30" t="str">
            <v>GERENCIA</v>
          </cell>
          <cell r="F30" t="str">
            <v>ADJUDICADO</v>
          </cell>
          <cell r="G30">
            <v>550</v>
          </cell>
          <cell r="I30" t="str">
            <v>COOPERACIÓN / INTERNACIONAL (CEMCI) (DIPUT. GRANADA)</v>
          </cell>
          <cell r="J30" t="str">
            <v>P6800004A</v>
          </cell>
        </row>
        <row r="31">
          <cell r="A31" t="str">
            <v>026/2022</v>
          </cell>
          <cell r="B31" t="str">
            <v>CONTRATO MENOR</v>
          </cell>
          <cell r="C31" t="str">
            <v>SERVICIOS</v>
          </cell>
          <cell r="D31" t="str">
            <v>INSPECCIÓN CEPI BAJA TENSIÓN PARA ZONAS COMUNES Y ALUMBRADO EXTERIOR</v>
          </cell>
          <cell r="E31" t="str">
            <v>MANTENIMIENTO</v>
          </cell>
          <cell r="F31" t="str">
            <v>EN CURSO</v>
          </cell>
          <cell r="G31">
            <v>1016.5</v>
          </cell>
          <cell r="I31" t="str">
            <v>ANGEL GABRIEL IZDO PÉREZ (AG INSPECCIÓN)</v>
          </cell>
          <cell r="J31" t="str">
            <v>45452652Y</v>
          </cell>
        </row>
        <row r="32">
          <cell r="A32" t="str">
            <v>027/2022</v>
          </cell>
          <cell r="B32" t="str">
            <v>CONTRATO MENOR</v>
          </cell>
          <cell r="C32" t="str">
            <v>SUMINISTROS</v>
          </cell>
          <cell r="D32" t="str">
            <v xml:space="preserve">MATERIAL DE FONTANERÍA PARA TALLER </v>
          </cell>
          <cell r="E32" t="str">
            <v>MANTENIMIENTO</v>
          </cell>
          <cell r="F32" t="str">
            <v>EN CURSO</v>
          </cell>
          <cell r="G32">
            <v>61.24</v>
          </cell>
          <cell r="I32" t="str">
            <v>FERRETERIA SAN ISIDRO</v>
          </cell>
          <cell r="J32" t="str">
            <v>B38028692</v>
          </cell>
        </row>
        <row r="33">
          <cell r="A33" t="str">
            <v>028/2022</v>
          </cell>
          <cell r="B33" t="str">
            <v>CONTRATO MENOR</v>
          </cell>
          <cell r="C33" t="str">
            <v>SUMINISTROS</v>
          </cell>
          <cell r="D33" t="str">
            <v>SUMINISTRO MORTERO REPARADOR</v>
          </cell>
          <cell r="E33" t="str">
            <v>MANTENIMIENTO</v>
          </cell>
          <cell r="F33" t="str">
            <v>EN CURSO</v>
          </cell>
          <cell r="G33">
            <v>114.73</v>
          </cell>
          <cell r="I33" t="str">
            <v>IMPERMECA COMERCIAL S.L.U.</v>
          </cell>
          <cell r="J33" t="str">
            <v>B38754263</v>
          </cell>
        </row>
        <row r="34">
          <cell r="A34" t="str">
            <v>029/2022</v>
          </cell>
          <cell r="B34" t="str">
            <v>CONTRATO MENOR</v>
          </cell>
          <cell r="C34" t="str">
            <v>SERVICIOS</v>
          </cell>
          <cell r="D34" t="str">
            <v xml:space="preserve">AUDITORIA DE SEGUIMIENTO Y RENOVACIÓN  CERTIFICACIÓN DE CALIDAD ISO 9001 Y MEDIO AMBIENTE ISO 14001 </v>
          </cell>
          <cell r="E34" t="str">
            <v xml:space="preserve">ADMINISTRACION </v>
          </cell>
          <cell r="F34" t="str">
            <v>ADJUDICADO</v>
          </cell>
          <cell r="G34">
            <v>1950</v>
          </cell>
          <cell r="I34" t="str">
            <v xml:space="preserve">AENOR INTERNACIONAL,S.A. </v>
          </cell>
          <cell r="J34" t="str">
            <v>A83076687</v>
          </cell>
        </row>
        <row r="35">
          <cell r="A35" t="str">
            <v>030/2022</v>
          </cell>
          <cell r="B35" t="str">
            <v>CONTRATO MENOR</v>
          </cell>
          <cell r="C35" t="str">
            <v>SERVICIOS</v>
          </cell>
          <cell r="D35" t="str">
            <v>ASESORAMIENTO JURÍDICO LABORAL</v>
          </cell>
          <cell r="E35" t="str">
            <v>GERENCIA</v>
          </cell>
          <cell r="F35" t="str">
            <v>ADJUDICADO</v>
          </cell>
          <cell r="G35">
            <v>2100</v>
          </cell>
          <cell r="I35" t="str">
            <v>MELIAN ABOGADOS SOCIEDAD CIVIL</v>
          </cell>
          <cell r="J35" t="str">
            <v> J38460408</v>
          </cell>
        </row>
        <row r="36">
          <cell r="A36" t="str">
            <v>031/2022</v>
          </cell>
          <cell r="B36" t="str">
            <v>CONTRATO MENOR</v>
          </cell>
          <cell r="C36" t="str">
            <v>SERVICIOS</v>
          </cell>
          <cell r="D36" t="str">
            <v>REALIZACIÓN DE RTP Y ORGANIGRAMA</v>
          </cell>
          <cell r="E36" t="str">
            <v>GERENCIA</v>
          </cell>
          <cell r="F36" t="str">
            <v>ADJUDICADO</v>
          </cell>
          <cell r="G36">
            <v>5800</v>
          </cell>
          <cell r="I36" t="str">
            <v>NEXO CANARIAS SL</v>
          </cell>
          <cell r="J36" t="str">
            <v>B38871166</v>
          </cell>
        </row>
        <row r="37">
          <cell r="A37" t="str">
            <v>032/2022</v>
          </cell>
          <cell r="B37" t="str">
            <v>LICITACIÓN</v>
          </cell>
          <cell r="C37" t="str">
            <v>OBRAS</v>
          </cell>
          <cell r="D37" t="str">
            <v>ACONDICIONAMIENTO DE ASFALTADO DE MARQUESINA Y CARRIL INTERIOR</v>
          </cell>
          <cell r="E37" t="str">
            <v>MANTENIMIENTO</v>
          </cell>
        </row>
        <row r="38">
          <cell r="A38" t="str">
            <v>033/2022</v>
          </cell>
          <cell r="B38" t="str">
            <v>CONTRATO MENOR</v>
          </cell>
          <cell r="C38" t="str">
            <v>SUMINISTROS</v>
          </cell>
          <cell r="D38" t="str">
            <v>COMPRA DE ROPA PARA PERSONAL DE SERVICIOS</v>
          </cell>
          <cell r="F38" t="str">
            <v>ADJUDICADO</v>
          </cell>
          <cell r="G38">
            <v>1640.4</v>
          </cell>
          <cell r="I38" t="str">
            <v>UNIFORMES DEL ATLANTICO,S.L.</v>
          </cell>
          <cell r="J38" t="str">
            <v>B38722922</v>
          </cell>
        </row>
        <row r="39">
          <cell r="A39" t="str">
            <v>034/2022</v>
          </cell>
          <cell r="B39" t="str">
            <v>CONTRATO MENOR</v>
          </cell>
          <cell r="C39" t="str">
            <v>SERVICIOS</v>
          </cell>
          <cell r="D39" t="str">
            <v>COMPRA REACTIVO PARA ANÁLISIS DE AGUA</v>
          </cell>
          <cell r="E39" t="str">
            <v>EXPLOTACIÓN</v>
          </cell>
          <cell r="F39" t="str">
            <v>ADJUDICADO</v>
          </cell>
          <cell r="G39">
            <v>38.72</v>
          </cell>
          <cell r="I39" t="str">
            <v>BIOSIGMA</v>
          </cell>
          <cell r="J39" t="str">
            <v>B-70742/22</v>
          </cell>
        </row>
        <row r="40">
          <cell r="A40" t="str">
            <v>035/2022</v>
          </cell>
          <cell r="B40" t="str">
            <v>CONTRATO MENOR</v>
          </cell>
          <cell r="C40" t="str">
            <v>SERVICIOS</v>
          </cell>
          <cell r="D40" t="str">
            <v>IMPRESIÓN TRÍPTICOS Y DÍPTICOS</v>
          </cell>
          <cell r="E40" t="str">
            <v>EXPLOTACIÓN</v>
          </cell>
          <cell r="F40" t="str">
            <v>ADJUDICADO</v>
          </cell>
          <cell r="G40">
            <v>917</v>
          </cell>
          <cell r="I40" t="str">
            <v>IDEA GRÁFICA</v>
          </cell>
          <cell r="J40" t="str">
            <v>B38722203</v>
          </cell>
        </row>
        <row r="41">
          <cell r="A41" t="str">
            <v>036/2022</v>
          </cell>
          <cell r="B41" t="str">
            <v>CONTRATO MENOR</v>
          </cell>
          <cell r="C41" t="str">
            <v>SERVICIOS</v>
          </cell>
          <cell r="D41" t="str">
            <v>INSPECCIÓN REGLAMENTARIA PERIÓDICA EN CONTRAINCENDIOS</v>
          </cell>
          <cell r="E41" t="str">
            <v>MANTENIMIENTO</v>
          </cell>
          <cell r="F41" t="str">
            <v>ADJUDICADO</v>
          </cell>
          <cell r="G41">
            <v>450</v>
          </cell>
          <cell r="I41" t="str">
            <v>EUROCONTROL, S.A.</v>
          </cell>
          <cell r="J41" t="str">
            <v>A28318012</v>
          </cell>
        </row>
        <row r="42">
          <cell r="A42" t="str">
            <v>037/2022</v>
          </cell>
          <cell r="B42" t="str">
            <v>CONTRATO MENOR</v>
          </cell>
          <cell r="C42" t="str">
            <v>SUMINISTROS</v>
          </cell>
          <cell r="D42" t="str">
            <v>ADQUISICIÓN DE CONTENEDORES PARA RECOGIDA SELECTIVA</v>
          </cell>
          <cell r="E42" t="str">
            <v>EXPLOTACIÓN</v>
          </cell>
          <cell r="F42" t="str">
            <v>ADJUDICADO</v>
          </cell>
          <cell r="G42">
            <v>6300</v>
          </cell>
          <cell r="K42">
            <v>44700</v>
          </cell>
        </row>
        <row r="43">
          <cell r="B43" t="str">
            <v>CONTRATO MENOR</v>
          </cell>
          <cell r="E43" t="str">
            <v>EXPLOTACIÓN</v>
          </cell>
          <cell r="F43" t="str">
            <v>ADJUDICADO</v>
          </cell>
          <cell r="K43">
            <v>44704</v>
          </cell>
        </row>
        <row r="44">
          <cell r="B44" t="str">
            <v>CONTRATO MENOR</v>
          </cell>
          <cell r="K44">
            <v>44705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35F7-8D71-46D5-B3B2-7520485564DE}">
  <dimension ref="A1:Q168"/>
  <sheetViews>
    <sheetView workbookViewId="0">
      <selection activeCell="H171" sqref="H171"/>
    </sheetView>
  </sheetViews>
  <sheetFormatPr baseColWidth="10" defaultRowHeight="15" x14ac:dyDescent="0.25"/>
  <cols>
    <col min="3" max="3" width="19" hidden="1" customWidth="1"/>
    <col min="5" max="5" width="16.5703125" customWidth="1"/>
    <col min="6" max="7" width="0" hidden="1" customWidth="1"/>
    <col min="8" max="8" width="17.85546875" customWidth="1"/>
    <col min="9" max="9" width="15.5703125" customWidth="1"/>
    <col min="10" max="11" width="0" hidden="1" customWidth="1"/>
    <col min="13" max="13" width="12.85546875" customWidth="1"/>
  </cols>
  <sheetData>
    <row r="1" spans="1:17" s="7" customFormat="1" ht="15" customHeight="1" thickBot="1" x14ac:dyDescent="0.2">
      <c r="A1" s="119"/>
      <c r="B1" s="208" t="s">
        <v>688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7" s="19" customFormat="1" ht="11.25" thickBot="1" x14ac:dyDescent="0.2">
      <c r="A2" s="120"/>
      <c r="B2" s="169" t="s">
        <v>236</v>
      </c>
      <c r="C2" s="18"/>
      <c r="D2" s="18"/>
      <c r="E2" s="206" t="s">
        <v>687</v>
      </c>
      <c r="F2" s="206"/>
      <c r="G2" s="206"/>
      <c r="H2" s="207"/>
      <c r="I2" s="139"/>
      <c r="J2" s="18"/>
      <c r="K2" s="18"/>
      <c r="L2" s="18"/>
      <c r="M2" s="18"/>
      <c r="N2" s="18"/>
      <c r="O2" s="18"/>
      <c r="P2" s="125"/>
      <c r="Q2" s="125"/>
    </row>
    <row r="3" spans="1:17" ht="33.75" x14ac:dyDescent="0.25">
      <c r="B3" s="185" t="s">
        <v>6</v>
      </c>
      <c r="C3" s="186" t="s">
        <v>10</v>
      </c>
      <c r="D3" s="186" t="s">
        <v>12</v>
      </c>
      <c r="E3" s="186" t="s">
        <v>13</v>
      </c>
      <c r="F3" s="186" t="s">
        <v>7</v>
      </c>
      <c r="G3" s="186" t="s">
        <v>8</v>
      </c>
      <c r="H3" s="186" t="s">
        <v>17</v>
      </c>
      <c r="I3" s="186" t="s">
        <v>43</v>
      </c>
      <c r="J3" s="186" t="s">
        <v>11</v>
      </c>
      <c r="K3" s="186" t="s">
        <v>14</v>
      </c>
      <c r="L3" s="186" t="s">
        <v>18</v>
      </c>
      <c r="M3" s="186" t="s">
        <v>19</v>
      </c>
      <c r="N3" s="186" t="s">
        <v>20</v>
      </c>
      <c r="O3" s="186" t="s">
        <v>686</v>
      </c>
    </row>
    <row r="4" spans="1:17" ht="42" x14ac:dyDescent="0.25">
      <c r="B4" s="170" t="s">
        <v>229</v>
      </c>
      <c r="C4" s="132" t="s">
        <v>2</v>
      </c>
      <c r="D4" s="132" t="s">
        <v>23</v>
      </c>
      <c r="E4" s="34" t="s">
        <v>231</v>
      </c>
      <c r="F4" s="132" t="s">
        <v>5</v>
      </c>
      <c r="G4" s="132" t="s">
        <v>228</v>
      </c>
      <c r="H4" s="163"/>
      <c r="I4" s="158"/>
      <c r="J4" s="34"/>
      <c r="K4" s="132"/>
      <c r="L4" s="132"/>
      <c r="M4" s="132"/>
      <c r="N4" s="132"/>
      <c r="O4" s="132"/>
    </row>
    <row r="5" spans="1:17" ht="73.5" x14ac:dyDescent="0.25">
      <c r="B5" s="170" t="s">
        <v>230</v>
      </c>
      <c r="C5" s="165" t="s">
        <v>2</v>
      </c>
      <c r="D5" s="132" t="s">
        <v>0</v>
      </c>
      <c r="E5" s="165" t="s">
        <v>232</v>
      </c>
      <c r="F5" s="132" t="s">
        <v>5</v>
      </c>
      <c r="G5" s="165" t="s">
        <v>228</v>
      </c>
      <c r="H5" s="163"/>
      <c r="I5" s="166"/>
      <c r="J5" s="167"/>
      <c r="K5" s="167"/>
      <c r="L5" s="167"/>
      <c r="M5" s="167"/>
      <c r="N5" s="167"/>
      <c r="O5" s="132"/>
    </row>
    <row r="6" spans="1:17" ht="105" x14ac:dyDescent="0.25">
      <c r="B6" s="170" t="s">
        <v>233</v>
      </c>
      <c r="C6" s="165" t="s">
        <v>2</v>
      </c>
      <c r="D6" s="132" t="s">
        <v>0</v>
      </c>
      <c r="E6" s="165" t="s">
        <v>237</v>
      </c>
      <c r="F6" s="132" t="s">
        <v>5</v>
      </c>
      <c r="G6" s="165" t="s">
        <v>228</v>
      </c>
      <c r="H6" s="163"/>
      <c r="I6" s="166"/>
      <c r="J6" s="167"/>
      <c r="K6" s="167"/>
      <c r="L6" s="167"/>
      <c r="M6" s="167"/>
      <c r="N6" s="167"/>
      <c r="O6" s="132"/>
    </row>
    <row r="7" spans="1:17" ht="42" x14ac:dyDescent="0.25">
      <c r="B7" s="170" t="s">
        <v>234</v>
      </c>
      <c r="C7" s="165" t="s">
        <v>227</v>
      </c>
      <c r="D7" s="132" t="s">
        <v>0</v>
      </c>
      <c r="E7" s="165" t="s">
        <v>238</v>
      </c>
      <c r="F7" s="132" t="s">
        <v>3</v>
      </c>
      <c r="G7" s="165" t="s">
        <v>1</v>
      </c>
      <c r="H7" s="163">
        <v>57627.71</v>
      </c>
      <c r="I7" s="166">
        <v>57627.71</v>
      </c>
      <c r="J7" s="167" t="s">
        <v>239</v>
      </c>
      <c r="K7" s="167" t="s">
        <v>240</v>
      </c>
      <c r="L7" s="167" t="s">
        <v>241</v>
      </c>
      <c r="M7" s="167" t="s">
        <v>242</v>
      </c>
      <c r="N7" s="167" t="s">
        <v>241</v>
      </c>
      <c r="O7" s="132"/>
    </row>
    <row r="8" spans="1:17" ht="21" x14ac:dyDescent="0.25">
      <c r="B8" s="170" t="s">
        <v>235</v>
      </c>
      <c r="C8" s="165" t="s">
        <v>64</v>
      </c>
      <c r="D8" s="132" t="s">
        <v>0</v>
      </c>
      <c r="E8" s="165" t="s">
        <v>244</v>
      </c>
      <c r="F8" s="132" t="s">
        <v>3</v>
      </c>
      <c r="G8" s="165" t="s">
        <v>1</v>
      </c>
      <c r="H8" s="163">
        <v>385381.32</v>
      </c>
      <c r="I8" s="166"/>
      <c r="J8" s="167"/>
      <c r="K8" s="167"/>
      <c r="L8" s="167"/>
      <c r="M8" s="167"/>
      <c r="N8" s="167"/>
      <c r="O8" s="132"/>
    </row>
    <row r="9" spans="1:17" x14ac:dyDescent="0.25">
      <c r="B9" s="170" t="s">
        <v>243</v>
      </c>
      <c r="C9" s="165" t="s">
        <v>64</v>
      </c>
      <c r="D9" s="132" t="s">
        <v>0</v>
      </c>
      <c r="E9" s="178" t="s">
        <v>245</v>
      </c>
      <c r="F9" s="132" t="s">
        <v>3</v>
      </c>
      <c r="G9" s="165" t="s">
        <v>1</v>
      </c>
      <c r="H9" s="163">
        <v>93891.24</v>
      </c>
      <c r="I9" s="166"/>
      <c r="J9" s="167"/>
      <c r="K9" s="167"/>
      <c r="L9" s="167"/>
      <c r="M9" s="167"/>
      <c r="N9" s="167"/>
      <c r="O9" s="132"/>
    </row>
    <row r="10" spans="1:17" x14ac:dyDescent="0.25">
      <c r="B10" s="170" t="s">
        <v>246</v>
      </c>
      <c r="C10" s="165" t="s">
        <v>2</v>
      </c>
      <c r="D10" s="132" t="s">
        <v>4</v>
      </c>
      <c r="E10" s="178" t="s">
        <v>247</v>
      </c>
      <c r="F10" s="132" t="s">
        <v>45</v>
      </c>
      <c r="G10" s="165" t="s">
        <v>1</v>
      </c>
      <c r="H10" s="163">
        <v>1339</v>
      </c>
      <c r="I10" s="166">
        <v>1339</v>
      </c>
      <c r="J10" s="167" t="s">
        <v>248</v>
      </c>
      <c r="K10" s="167" t="s">
        <v>408</v>
      </c>
      <c r="L10" s="167" t="s">
        <v>250</v>
      </c>
      <c r="M10" s="167" t="s">
        <v>242</v>
      </c>
      <c r="N10" s="167" t="s">
        <v>250</v>
      </c>
      <c r="O10" s="132"/>
    </row>
    <row r="11" spans="1:17" ht="21" x14ac:dyDescent="0.25">
      <c r="B11" s="170" t="s">
        <v>251</v>
      </c>
      <c r="C11" s="165" t="s">
        <v>2</v>
      </c>
      <c r="D11" s="132" t="s">
        <v>4</v>
      </c>
      <c r="E11" s="178" t="s">
        <v>253</v>
      </c>
      <c r="F11" s="132" t="s">
        <v>45</v>
      </c>
      <c r="G11" s="165" t="s">
        <v>1</v>
      </c>
      <c r="H11" s="163">
        <v>300</v>
      </c>
      <c r="I11" s="166">
        <f>H11/1.07</f>
        <v>280.37383177570092</v>
      </c>
      <c r="J11" s="167" t="s">
        <v>254</v>
      </c>
      <c r="K11" s="167" t="s">
        <v>255</v>
      </c>
      <c r="L11" s="167" t="s">
        <v>252</v>
      </c>
      <c r="M11" s="167" t="s">
        <v>242</v>
      </c>
      <c r="N11" s="167" t="s">
        <v>252</v>
      </c>
      <c r="O11" s="132"/>
    </row>
    <row r="12" spans="1:17" x14ac:dyDescent="0.25">
      <c r="B12" s="170" t="s">
        <v>257</v>
      </c>
      <c r="C12" s="165" t="s">
        <v>2</v>
      </c>
      <c r="D12" s="132" t="s">
        <v>4</v>
      </c>
      <c r="E12" s="178" t="s">
        <v>258</v>
      </c>
      <c r="F12" s="132" t="s">
        <v>45</v>
      </c>
      <c r="G12" s="165" t="s">
        <v>1</v>
      </c>
      <c r="H12" s="163">
        <v>1450</v>
      </c>
      <c r="I12" s="166">
        <v>1362.7</v>
      </c>
      <c r="J12" s="167" t="s">
        <v>256</v>
      </c>
      <c r="K12" s="167" t="s">
        <v>259</v>
      </c>
      <c r="L12" s="167" t="s">
        <v>123</v>
      </c>
      <c r="M12" s="167" t="s">
        <v>242</v>
      </c>
      <c r="N12" s="168" t="s">
        <v>123</v>
      </c>
      <c r="O12" s="132"/>
    </row>
    <row r="13" spans="1:17" ht="84" x14ac:dyDescent="0.25">
      <c r="B13" s="170" t="s">
        <v>261</v>
      </c>
      <c r="C13" s="165" t="s">
        <v>2</v>
      </c>
      <c r="D13" s="132" t="s">
        <v>4</v>
      </c>
      <c r="E13" s="178" t="s">
        <v>260</v>
      </c>
      <c r="F13" s="132" t="s">
        <v>0</v>
      </c>
      <c r="G13" s="165" t="s">
        <v>1</v>
      </c>
      <c r="H13" s="163">
        <v>1000</v>
      </c>
      <c r="I13" s="166">
        <f>571.86+99.95+52.88</f>
        <v>724.69</v>
      </c>
      <c r="J13" s="167" t="s">
        <v>262</v>
      </c>
      <c r="K13" s="167" t="s">
        <v>263</v>
      </c>
      <c r="L13" s="167" t="s">
        <v>177</v>
      </c>
      <c r="M13" s="167" t="s">
        <v>242</v>
      </c>
      <c r="N13" s="167" t="s">
        <v>177</v>
      </c>
      <c r="O13" s="132"/>
    </row>
    <row r="14" spans="1:17" ht="21" x14ac:dyDescent="0.25">
      <c r="B14" s="170" t="s">
        <v>264</v>
      </c>
      <c r="C14" s="165" t="s">
        <v>2</v>
      </c>
      <c r="D14" s="132" t="s">
        <v>4</v>
      </c>
      <c r="E14" s="178" t="s">
        <v>265</v>
      </c>
      <c r="F14" s="132" t="s">
        <v>45</v>
      </c>
      <c r="G14" s="165" t="s">
        <v>1</v>
      </c>
      <c r="H14" s="163">
        <v>350</v>
      </c>
      <c r="I14" s="166">
        <v>217.5</v>
      </c>
      <c r="J14" s="167" t="s">
        <v>266</v>
      </c>
      <c r="K14" s="167" t="s">
        <v>38</v>
      </c>
      <c r="L14" s="167" t="s">
        <v>252</v>
      </c>
      <c r="M14" s="167" t="s">
        <v>242</v>
      </c>
      <c r="N14" s="168" t="s">
        <v>252</v>
      </c>
      <c r="O14" s="132"/>
    </row>
    <row r="15" spans="1:17" ht="42" x14ac:dyDescent="0.25">
      <c r="B15" s="170" t="s">
        <v>267</v>
      </c>
      <c r="C15" s="165" t="s">
        <v>2</v>
      </c>
      <c r="D15" s="132" t="s">
        <v>4</v>
      </c>
      <c r="E15" s="178" t="s">
        <v>268</v>
      </c>
      <c r="F15" s="132" t="s">
        <v>3</v>
      </c>
      <c r="G15" s="165" t="s">
        <v>1</v>
      </c>
      <c r="H15" s="163">
        <v>246.82</v>
      </c>
      <c r="I15" s="166">
        <v>246.82</v>
      </c>
      <c r="J15" s="167" t="s">
        <v>269</v>
      </c>
      <c r="K15" s="167" t="s">
        <v>36</v>
      </c>
      <c r="L15" s="167" t="s">
        <v>177</v>
      </c>
      <c r="M15" s="167" t="s">
        <v>242</v>
      </c>
      <c r="N15" s="167" t="s">
        <v>177</v>
      </c>
      <c r="O15" s="132"/>
    </row>
    <row r="16" spans="1:17" x14ac:dyDescent="0.25">
      <c r="B16" s="170" t="s">
        <v>276</v>
      </c>
      <c r="C16" s="165" t="s">
        <v>2</v>
      </c>
      <c r="D16" s="132" t="s">
        <v>4</v>
      </c>
      <c r="E16" s="178" t="s">
        <v>270</v>
      </c>
      <c r="F16" s="132" t="s">
        <v>45</v>
      </c>
      <c r="G16" s="165" t="s">
        <v>1</v>
      </c>
      <c r="H16" s="163">
        <v>50</v>
      </c>
      <c r="I16" s="166">
        <v>47.99</v>
      </c>
      <c r="J16" s="167" t="s">
        <v>248</v>
      </c>
      <c r="K16" s="167" t="s">
        <v>249</v>
      </c>
      <c r="L16" s="167" t="s">
        <v>250</v>
      </c>
      <c r="M16" s="167" t="s">
        <v>242</v>
      </c>
      <c r="N16" s="167" t="s">
        <v>250</v>
      </c>
      <c r="O16" s="132"/>
    </row>
    <row r="17" spans="2:15" ht="52.5" x14ac:dyDescent="0.25">
      <c r="B17" s="170" t="s">
        <v>271</v>
      </c>
      <c r="C17" s="165" t="s">
        <v>2</v>
      </c>
      <c r="D17" s="132" t="s">
        <v>0</v>
      </c>
      <c r="E17" s="51" t="s">
        <v>272</v>
      </c>
      <c r="F17" s="132" t="s">
        <v>5</v>
      </c>
      <c r="G17" s="59" t="s">
        <v>1</v>
      </c>
      <c r="H17" s="54">
        <v>1284</v>
      </c>
      <c r="I17" s="54">
        <v>1200</v>
      </c>
      <c r="J17" s="59" t="s">
        <v>273</v>
      </c>
      <c r="K17" s="59" t="s">
        <v>274</v>
      </c>
      <c r="L17" s="59" t="s">
        <v>275</v>
      </c>
      <c r="M17" s="167" t="s">
        <v>242</v>
      </c>
      <c r="N17" s="167" t="s">
        <v>277</v>
      </c>
      <c r="O17" s="132"/>
    </row>
    <row r="18" spans="2:15" x14ac:dyDescent="0.25">
      <c r="B18" s="171" t="s">
        <v>278</v>
      </c>
      <c r="C18" s="11" t="s">
        <v>2</v>
      </c>
      <c r="D18" s="11" t="s">
        <v>4</v>
      </c>
      <c r="E18" s="178" t="s">
        <v>195</v>
      </c>
      <c r="F18" s="132" t="s">
        <v>5</v>
      </c>
      <c r="G18" s="11" t="s">
        <v>1</v>
      </c>
      <c r="H18" s="52">
        <v>121.47</v>
      </c>
      <c r="I18" s="52">
        <v>117.93</v>
      </c>
      <c r="J18" s="11" t="s">
        <v>279</v>
      </c>
      <c r="K18" s="11" t="s">
        <v>37</v>
      </c>
      <c r="L18" s="11" t="s">
        <v>280</v>
      </c>
      <c r="M18" s="11" t="s">
        <v>242</v>
      </c>
      <c r="N18" s="11" t="s">
        <v>280</v>
      </c>
      <c r="O18" s="132"/>
    </row>
    <row r="19" spans="2:15" x14ac:dyDescent="0.25">
      <c r="B19" s="59" t="s">
        <v>282</v>
      </c>
      <c r="C19" s="11" t="s">
        <v>2</v>
      </c>
      <c r="D19" s="11" t="s">
        <v>0</v>
      </c>
      <c r="E19" s="178" t="s">
        <v>281</v>
      </c>
      <c r="F19" s="11" t="s">
        <v>5</v>
      </c>
      <c r="G19" s="11" t="s">
        <v>1</v>
      </c>
      <c r="H19" s="52">
        <v>945</v>
      </c>
      <c r="I19" s="52">
        <v>1011.15</v>
      </c>
      <c r="J19" s="11" t="s">
        <v>57</v>
      </c>
      <c r="K19" s="11" t="s">
        <v>58</v>
      </c>
      <c r="L19" s="11" t="s">
        <v>24</v>
      </c>
      <c r="M19" s="11" t="s">
        <v>242</v>
      </c>
      <c r="N19" s="11" t="s">
        <v>280</v>
      </c>
      <c r="O19" s="132"/>
    </row>
    <row r="20" spans="2:15" ht="21" x14ac:dyDescent="0.25">
      <c r="B20" s="78" t="s">
        <v>283</v>
      </c>
      <c r="C20" s="11" t="s">
        <v>2</v>
      </c>
      <c r="D20" s="51" t="s">
        <v>4</v>
      </c>
      <c r="E20" s="178" t="s">
        <v>78</v>
      </c>
      <c r="F20" s="51" t="s">
        <v>5</v>
      </c>
      <c r="G20" s="34" t="s">
        <v>1</v>
      </c>
      <c r="H20" s="157">
        <v>59.32</v>
      </c>
      <c r="I20" s="158">
        <v>55.44</v>
      </c>
      <c r="J20" s="34" t="s">
        <v>85</v>
      </c>
      <c r="K20" s="34" t="s">
        <v>90</v>
      </c>
      <c r="L20" s="132" t="s">
        <v>24</v>
      </c>
      <c r="M20" s="132">
        <v>0</v>
      </c>
      <c r="N20" s="11" t="s">
        <v>280</v>
      </c>
      <c r="O20" s="132"/>
    </row>
    <row r="21" spans="2:15" ht="21" x14ac:dyDescent="0.25">
      <c r="B21" s="78" t="s">
        <v>284</v>
      </c>
      <c r="C21" s="11" t="s">
        <v>2</v>
      </c>
      <c r="D21" s="51" t="s">
        <v>4</v>
      </c>
      <c r="E21" s="178" t="s">
        <v>285</v>
      </c>
      <c r="F21" s="51" t="s">
        <v>5</v>
      </c>
      <c r="G21" s="34" t="s">
        <v>1</v>
      </c>
      <c r="H21" s="52">
        <v>13.21</v>
      </c>
      <c r="I21" s="52">
        <v>12.83</v>
      </c>
      <c r="J21" s="11" t="s">
        <v>286</v>
      </c>
      <c r="K21" s="11" t="s">
        <v>287</v>
      </c>
      <c r="L21" s="11" t="s">
        <v>177</v>
      </c>
      <c r="M21" s="11" t="s">
        <v>242</v>
      </c>
      <c r="N21" s="11" t="s">
        <v>177</v>
      </c>
      <c r="O21" s="132"/>
    </row>
    <row r="22" spans="2:15" ht="21" x14ac:dyDescent="0.25">
      <c r="B22" s="78" t="s">
        <v>288</v>
      </c>
      <c r="C22" s="11" t="s">
        <v>2</v>
      </c>
      <c r="D22" s="11" t="s">
        <v>0</v>
      </c>
      <c r="E22" s="178" t="s">
        <v>289</v>
      </c>
      <c r="F22" s="51" t="s">
        <v>41</v>
      </c>
      <c r="G22" s="11" t="s">
        <v>1</v>
      </c>
      <c r="H22" s="52">
        <f>(I22*7%)+I22</f>
        <v>1444.5</v>
      </c>
      <c r="I22" s="52">
        <v>1350</v>
      </c>
      <c r="J22" s="11" t="s">
        <v>290</v>
      </c>
      <c r="K22" s="11" t="s">
        <v>48</v>
      </c>
      <c r="L22" s="11" t="s">
        <v>291</v>
      </c>
      <c r="M22" s="11" t="s">
        <v>242</v>
      </c>
      <c r="N22" s="11" t="s">
        <v>292</v>
      </c>
      <c r="O22" s="132"/>
    </row>
    <row r="23" spans="2:15" x14ac:dyDescent="0.25">
      <c r="B23" s="132" t="s">
        <v>295</v>
      </c>
      <c r="C23" s="59" t="s">
        <v>2</v>
      </c>
      <c r="D23" s="51" t="s">
        <v>4</v>
      </c>
      <c r="E23" s="178" t="s">
        <v>293</v>
      </c>
      <c r="F23" s="132" t="s">
        <v>45</v>
      </c>
      <c r="G23" s="132" t="s">
        <v>1</v>
      </c>
      <c r="H23" s="54">
        <v>50</v>
      </c>
      <c r="I23" s="54">
        <f>42.85/1.07</f>
        <v>40.046728971962615</v>
      </c>
      <c r="J23" s="59" t="s">
        <v>294</v>
      </c>
      <c r="K23" s="11" t="s">
        <v>296</v>
      </c>
      <c r="L23" s="11" t="s">
        <v>297</v>
      </c>
      <c r="M23" s="11" t="s">
        <v>242</v>
      </c>
      <c r="N23" s="11" t="s">
        <v>297</v>
      </c>
      <c r="O23" s="132"/>
    </row>
    <row r="24" spans="2:15" x14ac:dyDescent="0.25">
      <c r="B24" s="132" t="s">
        <v>298</v>
      </c>
      <c r="C24" s="165" t="s">
        <v>64</v>
      </c>
      <c r="D24" s="51" t="s">
        <v>0</v>
      </c>
      <c r="E24" s="178" t="s">
        <v>300</v>
      </c>
      <c r="F24" s="132" t="s">
        <v>3</v>
      </c>
      <c r="G24" s="132" t="s">
        <v>1</v>
      </c>
      <c r="H24" s="54">
        <v>54391.8</v>
      </c>
      <c r="I24" s="54"/>
      <c r="J24" s="59"/>
      <c r="K24" s="11"/>
      <c r="L24" s="11"/>
      <c r="M24" s="11"/>
      <c r="N24" s="11"/>
      <c r="O24" s="132"/>
    </row>
    <row r="25" spans="2:15" ht="31.5" x14ac:dyDescent="0.25">
      <c r="B25" s="132" t="s">
        <v>299</v>
      </c>
      <c r="C25" s="165" t="s">
        <v>64</v>
      </c>
      <c r="D25" s="51" t="s">
        <v>0</v>
      </c>
      <c r="E25" s="51" t="s">
        <v>301</v>
      </c>
      <c r="F25" s="132" t="s">
        <v>3</v>
      </c>
      <c r="G25" s="132" t="s">
        <v>1</v>
      </c>
      <c r="H25" s="54">
        <v>21756.720000000001</v>
      </c>
      <c r="I25" s="54"/>
      <c r="J25" s="59"/>
      <c r="K25" s="11"/>
      <c r="L25" s="11"/>
      <c r="M25" s="11"/>
      <c r="N25" s="11"/>
      <c r="O25" s="132"/>
    </row>
    <row r="26" spans="2:15" ht="31.5" x14ac:dyDescent="0.25">
      <c r="B26" s="132" t="s">
        <v>302</v>
      </c>
      <c r="C26" s="164" t="s">
        <v>2</v>
      </c>
      <c r="D26" s="51" t="s">
        <v>0</v>
      </c>
      <c r="E26" s="51" t="s">
        <v>306</v>
      </c>
      <c r="F26" s="132" t="s">
        <v>5</v>
      </c>
      <c r="G26" s="132" t="s">
        <v>1</v>
      </c>
      <c r="H26" s="54">
        <v>584.15</v>
      </c>
      <c r="I26" s="54">
        <v>454.93</v>
      </c>
      <c r="J26" s="173" t="s">
        <v>307</v>
      </c>
      <c r="K26" s="11" t="s">
        <v>91</v>
      </c>
      <c r="L26" s="11" t="s">
        <v>280</v>
      </c>
      <c r="M26" s="11" t="s">
        <v>242</v>
      </c>
      <c r="N26" s="11" t="s">
        <v>280</v>
      </c>
      <c r="O26" s="132"/>
    </row>
    <row r="27" spans="2:15" ht="31.5" x14ac:dyDescent="0.25">
      <c r="B27" s="132" t="s">
        <v>304</v>
      </c>
      <c r="C27" s="164" t="s">
        <v>2</v>
      </c>
      <c r="D27" s="51" t="s">
        <v>0</v>
      </c>
      <c r="E27" s="51" t="s">
        <v>308</v>
      </c>
      <c r="F27" s="132" t="s">
        <v>5</v>
      </c>
      <c r="G27" s="132" t="s">
        <v>1</v>
      </c>
      <c r="H27" s="54">
        <v>1865.44</v>
      </c>
      <c r="I27" s="54">
        <v>1743.4</v>
      </c>
      <c r="J27" s="173" t="s">
        <v>307</v>
      </c>
      <c r="K27" s="11" t="s">
        <v>91</v>
      </c>
      <c r="L27" s="11" t="s">
        <v>503</v>
      </c>
      <c r="M27" s="11" t="s">
        <v>242</v>
      </c>
      <c r="N27" s="11" t="s">
        <v>503</v>
      </c>
      <c r="O27" s="132"/>
    </row>
    <row r="28" spans="2:15" x14ac:dyDescent="0.25">
      <c r="B28" s="11" t="s">
        <v>309</v>
      </c>
      <c r="C28" s="11" t="s">
        <v>2</v>
      </c>
      <c r="D28" s="11" t="s">
        <v>0</v>
      </c>
      <c r="E28" s="11" t="s">
        <v>305</v>
      </c>
      <c r="F28" s="11" t="s">
        <v>5</v>
      </c>
      <c r="G28" s="11" t="s">
        <v>1</v>
      </c>
      <c r="H28" s="172">
        <v>164.78</v>
      </c>
      <c r="I28" s="172">
        <v>154</v>
      </c>
      <c r="J28" s="137" t="s">
        <v>127</v>
      </c>
      <c r="K28" s="11" t="s">
        <v>128</v>
      </c>
      <c r="L28" s="138" t="s">
        <v>24</v>
      </c>
      <c r="M28" s="11">
        <v>0</v>
      </c>
      <c r="N28" s="11" t="s">
        <v>280</v>
      </c>
      <c r="O28" s="132"/>
    </row>
    <row r="29" spans="2:15" ht="31.5" x14ac:dyDescent="0.25">
      <c r="B29" s="59" t="s">
        <v>311</v>
      </c>
      <c r="C29" s="59" t="s">
        <v>2</v>
      </c>
      <c r="D29" s="51" t="s">
        <v>4</v>
      </c>
      <c r="E29" s="51" t="s">
        <v>310</v>
      </c>
      <c r="F29" s="51" t="s">
        <v>5</v>
      </c>
      <c r="G29" s="51" t="s">
        <v>1</v>
      </c>
      <c r="H29" s="174">
        <v>197.04</v>
      </c>
      <c r="I29" s="174">
        <v>184.15</v>
      </c>
      <c r="J29" s="51" t="s">
        <v>100</v>
      </c>
      <c r="K29" s="51" t="s">
        <v>101</v>
      </c>
      <c r="L29" s="11" t="s">
        <v>280</v>
      </c>
      <c r="M29" s="59">
        <v>0</v>
      </c>
      <c r="N29" s="11" t="s">
        <v>280</v>
      </c>
      <c r="O29" s="132"/>
    </row>
    <row r="30" spans="2:15" ht="21" x14ac:dyDescent="0.25">
      <c r="B30" s="132" t="s">
        <v>312</v>
      </c>
      <c r="C30" s="59" t="s">
        <v>2</v>
      </c>
      <c r="D30" s="51" t="s">
        <v>0</v>
      </c>
      <c r="E30" s="51" t="s">
        <v>313</v>
      </c>
      <c r="F30" s="132" t="s">
        <v>5</v>
      </c>
      <c r="G30" s="132" t="s">
        <v>1</v>
      </c>
      <c r="H30" s="172">
        <v>64.2</v>
      </c>
      <c r="I30" s="172">
        <v>60</v>
      </c>
      <c r="J30" s="173" t="s">
        <v>314</v>
      </c>
      <c r="K30" s="11" t="s">
        <v>315</v>
      </c>
      <c r="L30" s="11" t="s">
        <v>280</v>
      </c>
      <c r="M30" s="11">
        <v>0</v>
      </c>
      <c r="N30" s="11" t="s">
        <v>280</v>
      </c>
      <c r="O30" s="132"/>
    </row>
    <row r="31" spans="2:15" x14ac:dyDescent="0.25">
      <c r="B31" s="11" t="s">
        <v>316</v>
      </c>
      <c r="C31" s="11" t="s">
        <v>2</v>
      </c>
      <c r="D31" s="11" t="s">
        <v>0</v>
      </c>
      <c r="E31" s="11" t="s">
        <v>303</v>
      </c>
      <c r="F31" s="11" t="s">
        <v>5</v>
      </c>
      <c r="G31" s="11" t="s">
        <v>1</v>
      </c>
      <c r="H31" s="172">
        <v>179.76</v>
      </c>
      <c r="I31" s="172">
        <v>168</v>
      </c>
      <c r="J31" s="137" t="s">
        <v>127</v>
      </c>
      <c r="K31" s="11" t="s">
        <v>128</v>
      </c>
      <c r="L31" s="138" t="s">
        <v>24</v>
      </c>
      <c r="M31" s="11">
        <v>0</v>
      </c>
      <c r="N31" s="11" t="s">
        <v>280</v>
      </c>
      <c r="O31" s="132"/>
    </row>
    <row r="32" spans="2:15" ht="31.5" x14ac:dyDescent="0.25">
      <c r="B32" s="59" t="s">
        <v>317</v>
      </c>
      <c r="C32" s="59" t="s">
        <v>2</v>
      </c>
      <c r="D32" s="51" t="s">
        <v>4</v>
      </c>
      <c r="E32" s="51" t="s">
        <v>319</v>
      </c>
      <c r="F32" s="51" t="s">
        <v>5</v>
      </c>
      <c r="G32" s="51" t="s">
        <v>1</v>
      </c>
      <c r="H32" s="174">
        <v>65.11</v>
      </c>
      <c r="I32" s="174">
        <v>60.85</v>
      </c>
      <c r="J32" s="51" t="s">
        <v>100</v>
      </c>
      <c r="K32" s="51" t="s">
        <v>101</v>
      </c>
      <c r="L32" s="11" t="s">
        <v>280</v>
      </c>
      <c r="M32" s="59">
        <v>0</v>
      </c>
      <c r="N32" s="11" t="s">
        <v>280</v>
      </c>
      <c r="O32" s="132"/>
    </row>
    <row r="33" spans="2:15" ht="31.5" x14ac:dyDescent="0.25">
      <c r="B33" s="59" t="s">
        <v>318</v>
      </c>
      <c r="C33" s="59" t="s">
        <v>2</v>
      </c>
      <c r="D33" s="51" t="s">
        <v>4</v>
      </c>
      <c r="E33" s="51" t="s">
        <v>320</v>
      </c>
      <c r="F33" s="51" t="s">
        <v>5</v>
      </c>
      <c r="G33" s="51" t="s">
        <v>1</v>
      </c>
      <c r="H33" s="174">
        <v>54.37</v>
      </c>
      <c r="I33" s="174">
        <v>50.81</v>
      </c>
      <c r="J33" s="51" t="s">
        <v>100</v>
      </c>
      <c r="K33" s="51" t="s">
        <v>101</v>
      </c>
      <c r="L33" s="11" t="s">
        <v>280</v>
      </c>
      <c r="M33" s="59">
        <v>0</v>
      </c>
      <c r="N33" s="11" t="s">
        <v>280</v>
      </c>
      <c r="O33" s="132"/>
    </row>
    <row r="34" spans="2:15" ht="42" x14ac:dyDescent="0.25">
      <c r="B34" s="170" t="s">
        <v>321</v>
      </c>
      <c r="C34" s="165" t="s">
        <v>2</v>
      </c>
      <c r="D34" s="132" t="s">
        <v>4</v>
      </c>
      <c r="E34" s="165" t="s">
        <v>322</v>
      </c>
      <c r="F34" s="132" t="s">
        <v>41</v>
      </c>
      <c r="G34" s="165" t="s">
        <v>1</v>
      </c>
      <c r="H34" s="163">
        <v>41.41</v>
      </c>
      <c r="I34" s="166">
        <v>40.200000000000003</v>
      </c>
      <c r="J34" s="167" t="s">
        <v>269</v>
      </c>
      <c r="K34" s="167" t="s">
        <v>36</v>
      </c>
      <c r="L34" s="167" t="s">
        <v>177</v>
      </c>
      <c r="M34" s="167" t="s">
        <v>242</v>
      </c>
      <c r="N34" s="167" t="s">
        <v>177</v>
      </c>
      <c r="O34" s="132"/>
    </row>
    <row r="35" spans="2:15" ht="21" x14ac:dyDescent="0.25">
      <c r="B35" s="132" t="s">
        <v>323</v>
      </c>
      <c r="C35" s="164" t="s">
        <v>2</v>
      </c>
      <c r="D35" s="51" t="s">
        <v>0</v>
      </c>
      <c r="E35" s="51" t="s">
        <v>324</v>
      </c>
      <c r="F35" s="132" t="s">
        <v>5</v>
      </c>
      <c r="G35" s="132" t="s">
        <v>1</v>
      </c>
      <c r="H35" s="54">
        <v>96.3</v>
      </c>
      <c r="I35" s="54">
        <v>90</v>
      </c>
      <c r="J35" s="137" t="s">
        <v>127</v>
      </c>
      <c r="K35" s="11" t="s">
        <v>128</v>
      </c>
      <c r="L35" s="138" t="s">
        <v>24</v>
      </c>
      <c r="M35" s="11">
        <v>0</v>
      </c>
      <c r="N35" s="167" t="s">
        <v>177</v>
      </c>
      <c r="O35" s="132"/>
    </row>
    <row r="36" spans="2:15" ht="31.5" x14ac:dyDescent="0.25">
      <c r="B36" s="132" t="s">
        <v>326</v>
      </c>
      <c r="C36" s="164" t="s">
        <v>2</v>
      </c>
      <c r="D36" s="51" t="s">
        <v>0</v>
      </c>
      <c r="E36" s="51" t="s">
        <v>325</v>
      </c>
      <c r="F36" s="132" t="s">
        <v>45</v>
      </c>
      <c r="G36" s="132" t="s">
        <v>1</v>
      </c>
      <c r="H36" s="54">
        <v>196.35</v>
      </c>
      <c r="I36" s="54">
        <v>183.5</v>
      </c>
      <c r="J36" s="137" t="s">
        <v>332</v>
      </c>
      <c r="K36" s="11" t="s">
        <v>217</v>
      </c>
      <c r="L36" s="138" t="s">
        <v>427</v>
      </c>
      <c r="M36" s="11" t="s">
        <v>242</v>
      </c>
      <c r="N36" s="11" t="s">
        <v>427</v>
      </c>
      <c r="O36" s="132"/>
    </row>
    <row r="37" spans="2:15" ht="21" x14ac:dyDescent="0.25">
      <c r="B37" s="132" t="s">
        <v>329</v>
      </c>
      <c r="C37" s="164" t="s">
        <v>2</v>
      </c>
      <c r="D37" s="51" t="s">
        <v>0</v>
      </c>
      <c r="E37" s="51" t="s">
        <v>327</v>
      </c>
      <c r="F37" s="132" t="s">
        <v>45</v>
      </c>
      <c r="G37" s="132" t="s">
        <v>1</v>
      </c>
      <c r="H37" s="54">
        <v>1100</v>
      </c>
      <c r="I37" s="54">
        <v>770</v>
      </c>
      <c r="J37" s="137" t="s">
        <v>328</v>
      </c>
      <c r="K37" s="11" t="s">
        <v>428</v>
      </c>
      <c r="L37" s="138" t="s">
        <v>427</v>
      </c>
      <c r="M37" s="11" t="s">
        <v>242</v>
      </c>
      <c r="N37" s="11" t="s">
        <v>427</v>
      </c>
      <c r="O37" s="132"/>
    </row>
    <row r="38" spans="2:15" ht="31.5" x14ac:dyDescent="0.25">
      <c r="B38" s="132" t="s">
        <v>331</v>
      </c>
      <c r="C38" s="164" t="s">
        <v>2</v>
      </c>
      <c r="D38" s="51" t="s">
        <v>0</v>
      </c>
      <c r="E38" s="51" t="s">
        <v>330</v>
      </c>
      <c r="F38" s="132" t="s">
        <v>45</v>
      </c>
      <c r="G38" s="132" t="s">
        <v>1</v>
      </c>
      <c r="H38" s="54">
        <v>3000</v>
      </c>
      <c r="I38" s="54">
        <v>1800</v>
      </c>
      <c r="J38" s="137" t="s">
        <v>429</v>
      </c>
      <c r="K38" s="11" t="s">
        <v>430</v>
      </c>
      <c r="L38" s="138" t="s">
        <v>431</v>
      </c>
      <c r="M38" s="11" t="s">
        <v>242</v>
      </c>
      <c r="N38" s="11" t="s">
        <v>431</v>
      </c>
      <c r="O38" s="132"/>
    </row>
    <row r="39" spans="2:15" ht="31.5" x14ac:dyDescent="0.25">
      <c r="B39" s="132" t="s">
        <v>333</v>
      </c>
      <c r="C39" s="164" t="s">
        <v>2</v>
      </c>
      <c r="D39" s="51" t="s">
        <v>0</v>
      </c>
      <c r="E39" s="51" t="s">
        <v>334</v>
      </c>
      <c r="F39" s="132" t="s">
        <v>45</v>
      </c>
      <c r="G39" s="132" t="s">
        <v>1</v>
      </c>
      <c r="H39" s="54">
        <v>1500</v>
      </c>
      <c r="I39" s="54">
        <v>750</v>
      </c>
      <c r="J39" s="137" t="s">
        <v>144</v>
      </c>
      <c r="K39" s="11" t="s">
        <v>432</v>
      </c>
      <c r="L39" s="138" t="s">
        <v>431</v>
      </c>
      <c r="M39" s="11" t="s">
        <v>242</v>
      </c>
      <c r="N39" s="11" t="s">
        <v>431</v>
      </c>
      <c r="O39" s="132"/>
    </row>
    <row r="40" spans="2:15" x14ac:dyDescent="0.25">
      <c r="B40" s="132" t="s">
        <v>335</v>
      </c>
      <c r="C40" s="164" t="s">
        <v>2</v>
      </c>
      <c r="D40" s="51" t="s">
        <v>0</v>
      </c>
      <c r="E40" s="51" t="s">
        <v>336</v>
      </c>
      <c r="F40" s="132" t="s">
        <v>45</v>
      </c>
      <c r="G40" s="132" t="s">
        <v>1</v>
      </c>
      <c r="H40" s="54">
        <v>1500</v>
      </c>
      <c r="I40" s="54">
        <v>1090</v>
      </c>
      <c r="J40" s="137" t="s">
        <v>433</v>
      </c>
      <c r="K40" s="11" t="s">
        <v>434</v>
      </c>
      <c r="L40" s="138" t="s">
        <v>435</v>
      </c>
      <c r="M40" s="11" t="s">
        <v>242</v>
      </c>
      <c r="N40" s="11" t="s">
        <v>435</v>
      </c>
      <c r="O40" s="132"/>
    </row>
    <row r="41" spans="2:15" ht="43.5" x14ac:dyDescent="0.25">
      <c r="B41" s="132" t="s">
        <v>337</v>
      </c>
      <c r="C41" s="164" t="s">
        <v>2</v>
      </c>
      <c r="D41" s="51" t="s">
        <v>0</v>
      </c>
      <c r="E41" s="51" t="s">
        <v>338</v>
      </c>
      <c r="F41" s="132" t="s">
        <v>45</v>
      </c>
      <c r="G41" s="132" t="s">
        <v>30</v>
      </c>
      <c r="H41" s="54"/>
      <c r="I41" s="54"/>
      <c r="J41" s="182" t="s">
        <v>341</v>
      </c>
      <c r="K41" s="11"/>
      <c r="L41" s="138"/>
      <c r="M41" s="11"/>
      <c r="N41" s="11"/>
      <c r="O41" s="132"/>
    </row>
    <row r="42" spans="2:15" ht="31.5" x14ac:dyDescent="0.25">
      <c r="B42" s="132" t="s">
        <v>339</v>
      </c>
      <c r="C42" s="164" t="s">
        <v>2</v>
      </c>
      <c r="D42" s="51" t="s">
        <v>0</v>
      </c>
      <c r="E42" s="51" t="s">
        <v>340</v>
      </c>
      <c r="F42" s="132" t="s">
        <v>45</v>
      </c>
      <c r="G42" s="132" t="s">
        <v>1</v>
      </c>
      <c r="H42" s="54">
        <v>300</v>
      </c>
      <c r="I42" s="54">
        <v>300</v>
      </c>
      <c r="J42" s="137" t="s">
        <v>341</v>
      </c>
      <c r="K42" s="11" t="s">
        <v>436</v>
      </c>
      <c r="L42" s="138" t="s">
        <v>437</v>
      </c>
      <c r="M42" s="11" t="s">
        <v>242</v>
      </c>
      <c r="N42" s="11" t="s">
        <v>437</v>
      </c>
      <c r="O42" s="132"/>
    </row>
    <row r="43" spans="2:15" ht="21" x14ac:dyDescent="0.25">
      <c r="B43" s="132" t="s">
        <v>342</v>
      </c>
      <c r="C43" s="165" t="s">
        <v>64</v>
      </c>
      <c r="D43" s="51" t="s">
        <v>0</v>
      </c>
      <c r="E43" s="51" t="s">
        <v>343</v>
      </c>
      <c r="F43" s="132" t="s">
        <v>3</v>
      </c>
      <c r="G43" s="132" t="s">
        <v>30</v>
      </c>
      <c r="H43" s="54"/>
      <c r="I43" s="54"/>
      <c r="J43" s="137"/>
      <c r="K43" s="11"/>
      <c r="L43" s="138"/>
      <c r="M43" s="11"/>
      <c r="N43" s="11"/>
      <c r="O43" s="132"/>
    </row>
    <row r="44" spans="2:15" ht="31.5" x14ac:dyDescent="0.25">
      <c r="B44" s="132" t="s">
        <v>344</v>
      </c>
      <c r="C44" s="164" t="s">
        <v>2</v>
      </c>
      <c r="D44" s="51" t="s">
        <v>0</v>
      </c>
      <c r="E44" s="51" t="s">
        <v>345</v>
      </c>
      <c r="F44" s="132" t="s">
        <v>45</v>
      </c>
      <c r="G44" s="132" t="s">
        <v>30</v>
      </c>
      <c r="H44" s="54"/>
      <c r="I44" s="54"/>
      <c r="J44" s="182"/>
      <c r="K44" s="11"/>
      <c r="L44" s="138"/>
      <c r="M44" s="11"/>
      <c r="N44" s="11"/>
      <c r="O44" s="132"/>
    </row>
    <row r="45" spans="2:15" ht="42" x14ac:dyDescent="0.25">
      <c r="B45" s="132" t="s">
        <v>346</v>
      </c>
      <c r="C45" s="164" t="s">
        <v>2</v>
      </c>
      <c r="D45" s="51" t="s">
        <v>4</v>
      </c>
      <c r="E45" s="51" t="s">
        <v>347</v>
      </c>
      <c r="F45" s="132" t="s">
        <v>45</v>
      </c>
      <c r="G45" s="132" t="s">
        <v>1</v>
      </c>
      <c r="H45" s="54">
        <v>600</v>
      </c>
      <c r="I45" s="54">
        <v>529.5</v>
      </c>
      <c r="J45" s="137" t="s">
        <v>266</v>
      </c>
      <c r="K45" s="167" t="s">
        <v>38</v>
      </c>
      <c r="L45" s="167" t="s">
        <v>252</v>
      </c>
      <c r="M45" s="167" t="s">
        <v>242</v>
      </c>
      <c r="N45" s="168" t="s">
        <v>252</v>
      </c>
      <c r="O45" s="132"/>
    </row>
    <row r="46" spans="2:15" ht="21" x14ac:dyDescent="0.25">
      <c r="B46" s="132" t="s">
        <v>348</v>
      </c>
      <c r="C46" s="164" t="s">
        <v>2</v>
      </c>
      <c r="D46" s="51" t="s">
        <v>4</v>
      </c>
      <c r="E46" s="51" t="s">
        <v>349</v>
      </c>
      <c r="F46" s="132" t="s">
        <v>0</v>
      </c>
      <c r="G46" s="132" t="s">
        <v>30</v>
      </c>
      <c r="H46" s="54">
        <v>2629.6</v>
      </c>
      <c r="I46" s="54">
        <v>2550.71</v>
      </c>
      <c r="J46" s="137" t="s">
        <v>350</v>
      </c>
      <c r="K46" s="11" t="s">
        <v>351</v>
      </c>
      <c r="L46" s="138" t="s">
        <v>177</v>
      </c>
      <c r="M46" s="11" t="s">
        <v>242</v>
      </c>
      <c r="N46" s="11" t="s">
        <v>177</v>
      </c>
      <c r="O46" s="132"/>
    </row>
    <row r="47" spans="2:15" x14ac:dyDescent="0.25">
      <c r="B47" s="132" t="s">
        <v>352</v>
      </c>
      <c r="C47" s="164" t="s">
        <v>2</v>
      </c>
      <c r="D47" s="51" t="s">
        <v>0</v>
      </c>
      <c r="E47" s="11" t="s">
        <v>353</v>
      </c>
      <c r="F47" s="51" t="s">
        <v>45</v>
      </c>
      <c r="G47" s="11" t="s">
        <v>1</v>
      </c>
      <c r="H47" s="52"/>
      <c r="I47" s="52"/>
      <c r="J47" s="11" t="s">
        <v>290</v>
      </c>
      <c r="K47" s="11" t="s">
        <v>48</v>
      </c>
      <c r="L47" s="11">
        <v>1</v>
      </c>
      <c r="M47" s="11" t="s">
        <v>242</v>
      </c>
      <c r="N47" s="11">
        <v>1</v>
      </c>
      <c r="O47" s="132"/>
    </row>
    <row r="48" spans="2:15" ht="42" x14ac:dyDescent="0.25">
      <c r="B48" s="132" t="s">
        <v>354</v>
      </c>
      <c r="C48" s="164" t="s">
        <v>2</v>
      </c>
      <c r="D48" s="51" t="s">
        <v>4</v>
      </c>
      <c r="E48" s="165" t="s">
        <v>322</v>
      </c>
      <c r="F48" s="132" t="s">
        <v>3</v>
      </c>
      <c r="G48" s="132" t="s">
        <v>1</v>
      </c>
      <c r="H48" s="54">
        <v>246.82</v>
      </c>
      <c r="I48" s="54">
        <v>250</v>
      </c>
      <c r="J48" s="167" t="s">
        <v>269</v>
      </c>
      <c r="K48" s="167" t="s">
        <v>36</v>
      </c>
      <c r="L48" s="167" t="s">
        <v>177</v>
      </c>
      <c r="M48" s="167" t="s">
        <v>242</v>
      </c>
      <c r="N48" s="167" t="s">
        <v>177</v>
      </c>
      <c r="O48" s="132"/>
    </row>
    <row r="49" spans="2:15" ht="31.5" x14ac:dyDescent="0.25">
      <c r="B49" s="132" t="s">
        <v>355</v>
      </c>
      <c r="C49" s="164" t="s">
        <v>2</v>
      </c>
      <c r="D49" s="51" t="s">
        <v>4</v>
      </c>
      <c r="E49" s="51" t="s">
        <v>322</v>
      </c>
      <c r="F49" s="132" t="s">
        <v>41</v>
      </c>
      <c r="G49" s="132" t="s">
        <v>1</v>
      </c>
      <c r="H49" s="54">
        <v>117.78</v>
      </c>
      <c r="I49" s="54">
        <v>126.02</v>
      </c>
      <c r="J49" s="137" t="s">
        <v>269</v>
      </c>
      <c r="K49" s="167" t="s">
        <v>36</v>
      </c>
      <c r="L49" s="138" t="str">
        <f>+L48</f>
        <v>1 DIA</v>
      </c>
      <c r="M49" s="11" t="str">
        <f>+M48</f>
        <v>NO</v>
      </c>
      <c r="N49" s="11" t="str">
        <f>+N48</f>
        <v>1 DIA</v>
      </c>
      <c r="O49" s="132"/>
    </row>
    <row r="50" spans="2:15" ht="31.5" x14ac:dyDescent="0.25">
      <c r="B50" s="132" t="s">
        <v>356</v>
      </c>
      <c r="C50" s="164" t="s">
        <v>2</v>
      </c>
      <c r="D50" s="51" t="s">
        <v>0</v>
      </c>
      <c r="E50" s="51" t="s">
        <v>357</v>
      </c>
      <c r="F50" s="132" t="s">
        <v>5</v>
      </c>
      <c r="G50" s="132" t="s">
        <v>1</v>
      </c>
      <c r="H50" s="54">
        <v>233.94</v>
      </c>
      <c r="I50" s="54">
        <v>250.32</v>
      </c>
      <c r="J50" s="137" t="s">
        <v>358</v>
      </c>
      <c r="K50" s="11" t="s">
        <v>359</v>
      </c>
      <c r="L50" s="11" t="s">
        <v>280</v>
      </c>
      <c r="M50" s="11" t="s">
        <v>242</v>
      </c>
      <c r="N50" s="11" t="s">
        <v>280</v>
      </c>
      <c r="O50" s="132"/>
    </row>
    <row r="51" spans="2:15" ht="21" x14ac:dyDescent="0.25">
      <c r="B51" s="132" t="s">
        <v>360</v>
      </c>
      <c r="C51" s="164" t="s">
        <v>2</v>
      </c>
      <c r="D51" s="51" t="s">
        <v>0</v>
      </c>
      <c r="E51" s="51" t="s">
        <v>361</v>
      </c>
      <c r="F51" s="132" t="s">
        <v>45</v>
      </c>
      <c r="G51" s="132" t="s">
        <v>1</v>
      </c>
      <c r="H51" s="54">
        <v>4000</v>
      </c>
      <c r="I51" s="54">
        <v>3900</v>
      </c>
      <c r="J51" s="137" t="s">
        <v>119</v>
      </c>
      <c r="K51" s="11" t="s">
        <v>120</v>
      </c>
      <c r="L51" s="138" t="s">
        <v>252</v>
      </c>
      <c r="M51" s="11" t="s">
        <v>242</v>
      </c>
      <c r="N51" s="11" t="s">
        <v>252</v>
      </c>
      <c r="O51" s="132"/>
    </row>
    <row r="52" spans="2:15" ht="21" x14ac:dyDescent="0.25">
      <c r="B52" s="132" t="s">
        <v>362</v>
      </c>
      <c r="C52" s="164" t="s">
        <v>2</v>
      </c>
      <c r="D52" s="51" t="s">
        <v>0</v>
      </c>
      <c r="E52" s="51" t="s">
        <v>363</v>
      </c>
      <c r="F52" s="132" t="s">
        <v>45</v>
      </c>
      <c r="G52" s="132" t="s">
        <v>1</v>
      </c>
      <c r="H52" s="54">
        <v>1093</v>
      </c>
      <c r="I52" s="54">
        <v>1169.51</v>
      </c>
      <c r="J52" s="137" t="s">
        <v>364</v>
      </c>
      <c r="K52" s="11" t="s">
        <v>365</v>
      </c>
      <c r="L52" s="138" t="s">
        <v>241</v>
      </c>
      <c r="M52" s="11" t="s">
        <v>242</v>
      </c>
      <c r="N52" s="11" t="s">
        <v>241</v>
      </c>
      <c r="O52" s="132"/>
    </row>
    <row r="53" spans="2:15" ht="42" x14ac:dyDescent="0.25">
      <c r="B53" s="132" t="s">
        <v>366</v>
      </c>
      <c r="C53" s="164" t="s">
        <v>2</v>
      </c>
      <c r="D53" s="51" t="s">
        <v>0</v>
      </c>
      <c r="E53" s="51" t="s">
        <v>367</v>
      </c>
      <c r="F53" s="132" t="s">
        <v>3</v>
      </c>
      <c r="G53" s="132" t="s">
        <v>1</v>
      </c>
      <c r="H53" s="54">
        <v>1000</v>
      </c>
      <c r="I53" s="54">
        <v>1000</v>
      </c>
      <c r="J53" s="137" t="s">
        <v>368</v>
      </c>
      <c r="K53" s="11" t="s">
        <v>369</v>
      </c>
      <c r="L53" s="138" t="s">
        <v>241</v>
      </c>
      <c r="M53" s="11"/>
      <c r="N53" s="11" t="s">
        <v>241</v>
      </c>
      <c r="O53" s="132"/>
    </row>
    <row r="54" spans="2:15" ht="42" x14ac:dyDescent="0.25">
      <c r="B54" s="132" t="s">
        <v>370</v>
      </c>
      <c r="C54" s="164" t="s">
        <v>2</v>
      </c>
      <c r="D54" s="51" t="s">
        <v>23</v>
      </c>
      <c r="E54" s="51" t="s">
        <v>371</v>
      </c>
      <c r="F54" s="132" t="s">
        <v>5</v>
      </c>
      <c r="G54" s="132" t="s">
        <v>1</v>
      </c>
      <c r="H54" s="179">
        <v>20223</v>
      </c>
      <c r="I54" s="54">
        <v>18900</v>
      </c>
      <c r="J54" s="54" t="s">
        <v>420</v>
      </c>
      <c r="K54" s="59" t="s">
        <v>421</v>
      </c>
      <c r="L54" s="68" t="s">
        <v>422</v>
      </c>
      <c r="M54" s="59" t="s">
        <v>242</v>
      </c>
      <c r="N54" s="59" t="s">
        <v>422</v>
      </c>
      <c r="O54" s="132"/>
    </row>
    <row r="55" spans="2:15" ht="31.5" x14ac:dyDescent="0.25">
      <c r="B55" s="175" t="s">
        <v>372</v>
      </c>
      <c r="C55" s="175" t="s">
        <v>2</v>
      </c>
      <c r="D55" s="176" t="s">
        <v>4</v>
      </c>
      <c r="E55" s="176" t="s">
        <v>310</v>
      </c>
      <c r="F55" s="176" t="s">
        <v>5</v>
      </c>
      <c r="G55" s="176" t="s">
        <v>1</v>
      </c>
      <c r="H55" s="177">
        <v>197.04</v>
      </c>
      <c r="I55" s="177">
        <v>184.15</v>
      </c>
      <c r="J55" s="176" t="s">
        <v>100</v>
      </c>
      <c r="K55" s="176" t="s">
        <v>101</v>
      </c>
      <c r="L55" s="11" t="s">
        <v>280</v>
      </c>
      <c r="M55" s="175">
        <v>0</v>
      </c>
      <c r="N55" s="11" t="s">
        <v>280</v>
      </c>
      <c r="O55" s="132"/>
    </row>
    <row r="56" spans="2:15" ht="31.5" x14ac:dyDescent="0.25">
      <c r="B56" s="175" t="s">
        <v>373</v>
      </c>
      <c r="C56" s="175" t="s">
        <v>2</v>
      </c>
      <c r="D56" s="176" t="s">
        <v>4</v>
      </c>
      <c r="E56" s="176" t="s">
        <v>375</v>
      </c>
      <c r="F56" s="176" t="s">
        <v>5</v>
      </c>
      <c r="G56" s="176" t="s">
        <v>1</v>
      </c>
      <c r="H56" s="177">
        <v>157.66999999999999</v>
      </c>
      <c r="I56" s="177">
        <v>168.71</v>
      </c>
      <c r="J56" s="176" t="s">
        <v>374</v>
      </c>
      <c r="K56" s="176" t="s">
        <v>51</v>
      </c>
      <c r="L56" s="11" t="s">
        <v>280</v>
      </c>
      <c r="M56" s="175">
        <v>0</v>
      </c>
      <c r="N56" s="11" t="s">
        <v>280</v>
      </c>
      <c r="O56" s="132"/>
    </row>
    <row r="57" spans="2:15" x14ac:dyDescent="0.25">
      <c r="B57" s="175" t="s">
        <v>376</v>
      </c>
      <c r="C57" s="175" t="s">
        <v>2</v>
      </c>
      <c r="D57" s="176" t="s">
        <v>4</v>
      </c>
      <c r="E57" s="11" t="s">
        <v>377</v>
      </c>
      <c r="F57" s="11" t="s">
        <v>5</v>
      </c>
      <c r="G57" s="176" t="s">
        <v>1</v>
      </c>
      <c r="H57" s="52">
        <v>223.51</v>
      </c>
      <c r="I57" s="52">
        <v>239.16</v>
      </c>
      <c r="J57" s="11" t="s">
        <v>378</v>
      </c>
      <c r="K57" s="11" t="s">
        <v>379</v>
      </c>
      <c r="L57" s="11" t="s">
        <v>280</v>
      </c>
      <c r="M57" s="11">
        <v>0</v>
      </c>
      <c r="N57" s="11" t="s">
        <v>280</v>
      </c>
      <c r="O57" s="132"/>
    </row>
    <row r="58" spans="2:15" x14ac:dyDescent="0.25">
      <c r="B58" s="175" t="s">
        <v>380</v>
      </c>
      <c r="C58" s="175" t="s">
        <v>2</v>
      </c>
      <c r="D58" s="176" t="s">
        <v>4</v>
      </c>
      <c r="E58" s="11" t="s">
        <v>381</v>
      </c>
      <c r="F58" s="11" t="s">
        <v>45</v>
      </c>
      <c r="G58" s="11" t="s">
        <v>1</v>
      </c>
      <c r="H58" s="52">
        <v>222</v>
      </c>
      <c r="I58" s="52">
        <v>237.44</v>
      </c>
      <c r="J58" s="11" t="s">
        <v>266</v>
      </c>
      <c r="K58" s="60" t="s">
        <v>38</v>
      </c>
      <c r="L58" s="138" t="s">
        <v>252</v>
      </c>
      <c r="M58" s="11" t="s">
        <v>242</v>
      </c>
      <c r="N58" s="11" t="s">
        <v>252</v>
      </c>
      <c r="O58" s="132"/>
    </row>
    <row r="59" spans="2:15" x14ac:dyDescent="0.25">
      <c r="B59" s="175" t="s">
        <v>382</v>
      </c>
      <c r="C59" s="175" t="s">
        <v>2</v>
      </c>
      <c r="D59" s="11" t="s">
        <v>0</v>
      </c>
      <c r="E59" s="11" t="s">
        <v>383</v>
      </c>
      <c r="F59" s="11" t="s">
        <v>3</v>
      </c>
      <c r="G59" s="11" t="s">
        <v>1</v>
      </c>
      <c r="H59" s="52">
        <f>I59*1.07</f>
        <v>5296.5</v>
      </c>
      <c r="I59" s="52">
        <v>4950</v>
      </c>
      <c r="J59" s="11" t="s">
        <v>391</v>
      </c>
      <c r="K59" s="58" t="s">
        <v>392</v>
      </c>
      <c r="L59" s="60" t="s">
        <v>393</v>
      </c>
      <c r="M59" s="11" t="s">
        <v>242</v>
      </c>
      <c r="N59" s="60" t="s">
        <v>393</v>
      </c>
      <c r="O59" s="132"/>
    </row>
    <row r="60" spans="2:15" x14ac:dyDescent="0.25">
      <c r="B60" s="175" t="s">
        <v>385</v>
      </c>
      <c r="C60" s="11" t="s">
        <v>2</v>
      </c>
      <c r="D60" s="11" t="s">
        <v>4</v>
      </c>
      <c r="E60" s="11" t="s">
        <v>384</v>
      </c>
      <c r="F60" s="60" t="s">
        <v>5</v>
      </c>
      <c r="G60" s="11" t="s">
        <v>1</v>
      </c>
      <c r="H60" s="52">
        <v>87.63</v>
      </c>
      <c r="I60" s="52">
        <v>93.76</v>
      </c>
      <c r="J60" s="11" t="s">
        <v>85</v>
      </c>
      <c r="K60" s="60" t="s">
        <v>90</v>
      </c>
      <c r="L60" s="60" t="s">
        <v>280</v>
      </c>
      <c r="M60" s="11" t="s">
        <v>242</v>
      </c>
      <c r="N60" s="11" t="s">
        <v>280</v>
      </c>
      <c r="O60" s="132"/>
    </row>
    <row r="61" spans="2:15" x14ac:dyDescent="0.25">
      <c r="B61" s="175" t="s">
        <v>386</v>
      </c>
      <c r="C61" s="175" t="s">
        <v>2</v>
      </c>
      <c r="D61" s="176" t="s">
        <v>0</v>
      </c>
      <c r="E61" s="11" t="s">
        <v>387</v>
      </c>
      <c r="F61" s="11" t="s">
        <v>45</v>
      </c>
      <c r="G61" s="11" t="s">
        <v>1</v>
      </c>
      <c r="H61" s="52">
        <v>850</v>
      </c>
      <c r="I61" s="52">
        <v>909.5</v>
      </c>
      <c r="J61" s="11" t="s">
        <v>388</v>
      </c>
      <c r="K61" s="60" t="s">
        <v>389</v>
      </c>
      <c r="L61" s="138" t="s">
        <v>252</v>
      </c>
      <c r="M61" s="11" t="s">
        <v>242</v>
      </c>
      <c r="N61" s="11" t="s">
        <v>252</v>
      </c>
      <c r="O61" s="132"/>
    </row>
    <row r="62" spans="2:15" ht="31.5" x14ac:dyDescent="0.25">
      <c r="B62" s="175" t="s">
        <v>390</v>
      </c>
      <c r="C62" s="11" t="s">
        <v>2</v>
      </c>
      <c r="D62" s="11" t="s">
        <v>4</v>
      </c>
      <c r="E62" s="51" t="s">
        <v>322</v>
      </c>
      <c r="F62" s="132" t="s">
        <v>3</v>
      </c>
      <c r="G62" s="11" t="s">
        <v>1</v>
      </c>
      <c r="H62" s="52">
        <v>246.82</v>
      </c>
      <c r="I62" s="52">
        <v>230.67</v>
      </c>
      <c r="J62" s="11" t="s">
        <v>269</v>
      </c>
      <c r="K62" s="167" t="s">
        <v>36</v>
      </c>
      <c r="L62" s="60" t="s">
        <v>24</v>
      </c>
      <c r="M62" s="11" t="s">
        <v>242</v>
      </c>
      <c r="N62" s="11" t="s">
        <v>280</v>
      </c>
      <c r="O62" s="132"/>
    </row>
    <row r="63" spans="2:15" x14ac:dyDescent="0.25">
      <c r="B63" s="175" t="s">
        <v>394</v>
      </c>
      <c r="C63" s="11" t="s">
        <v>2</v>
      </c>
      <c r="D63" s="11" t="s">
        <v>0</v>
      </c>
      <c r="E63" s="11" t="s">
        <v>397</v>
      </c>
      <c r="F63" s="9" t="s">
        <v>5</v>
      </c>
      <c r="G63" s="11" t="s">
        <v>1</v>
      </c>
      <c r="H63" s="52">
        <v>735</v>
      </c>
      <c r="I63" s="52">
        <v>786.45</v>
      </c>
      <c r="J63" s="11" t="s">
        <v>398</v>
      </c>
      <c r="K63" s="60" t="s">
        <v>399</v>
      </c>
      <c r="L63" s="60" t="s">
        <v>280</v>
      </c>
      <c r="M63" s="11" t="s">
        <v>242</v>
      </c>
      <c r="N63" s="11" t="s">
        <v>177</v>
      </c>
      <c r="O63" s="132"/>
    </row>
    <row r="64" spans="2:15" x14ac:dyDescent="0.25">
      <c r="B64" s="59" t="s">
        <v>396</v>
      </c>
      <c r="C64" s="11" t="s">
        <v>2</v>
      </c>
      <c r="D64" s="11" t="s">
        <v>0</v>
      </c>
      <c r="E64" s="11" t="s">
        <v>395</v>
      </c>
      <c r="F64" s="132" t="s">
        <v>5</v>
      </c>
      <c r="G64" s="132" t="s">
        <v>1</v>
      </c>
      <c r="H64" s="54">
        <v>180</v>
      </c>
      <c r="I64" s="54">
        <v>192.6</v>
      </c>
      <c r="J64" s="137" t="s">
        <v>127</v>
      </c>
      <c r="K64" s="11" t="s">
        <v>128</v>
      </c>
      <c r="L64" s="138" t="s">
        <v>24</v>
      </c>
      <c r="M64" s="11">
        <v>0</v>
      </c>
      <c r="N64" s="11" t="s">
        <v>177</v>
      </c>
      <c r="O64" s="132"/>
    </row>
    <row r="65" spans="2:15" ht="42" x14ac:dyDescent="0.25">
      <c r="B65" s="59" t="s">
        <v>400</v>
      </c>
      <c r="C65" s="59" t="s">
        <v>2</v>
      </c>
      <c r="D65" s="59" t="s">
        <v>0</v>
      </c>
      <c r="E65" s="51" t="s">
        <v>401</v>
      </c>
      <c r="F65" s="132" t="s">
        <v>5</v>
      </c>
      <c r="G65" s="132" t="s">
        <v>1</v>
      </c>
      <c r="H65" s="54">
        <v>2800</v>
      </c>
      <c r="I65" s="54">
        <v>2996</v>
      </c>
      <c r="J65" s="173" t="s">
        <v>423</v>
      </c>
      <c r="K65" s="59" t="s">
        <v>424</v>
      </c>
      <c r="L65" s="68" t="s">
        <v>25</v>
      </c>
      <c r="M65" s="59" t="s">
        <v>242</v>
      </c>
      <c r="N65" s="59" t="s">
        <v>25</v>
      </c>
      <c r="O65" s="132"/>
    </row>
    <row r="66" spans="2:15" x14ac:dyDescent="0.25">
      <c r="B66" s="59" t="s">
        <v>402</v>
      </c>
      <c r="C66" s="11" t="s">
        <v>2</v>
      </c>
      <c r="D66" s="11" t="s">
        <v>3</v>
      </c>
      <c r="E66" s="11" t="s">
        <v>403</v>
      </c>
      <c r="F66" s="132" t="s">
        <v>3</v>
      </c>
      <c r="G66" s="132" t="s">
        <v>1</v>
      </c>
      <c r="H66" s="52">
        <f>I66*1.07</f>
        <v>555.33000000000004</v>
      </c>
      <c r="I66" s="52">
        <v>519</v>
      </c>
      <c r="J66" s="11" t="s">
        <v>404</v>
      </c>
      <c r="K66" s="60" t="s">
        <v>405</v>
      </c>
      <c r="L66" s="11" t="s">
        <v>241</v>
      </c>
      <c r="M66" s="11">
        <v>0</v>
      </c>
      <c r="N66" s="11" t="s">
        <v>241</v>
      </c>
      <c r="O66" s="132"/>
    </row>
    <row r="67" spans="2:15" x14ac:dyDescent="0.25">
      <c r="B67" s="59" t="s">
        <v>406</v>
      </c>
      <c r="C67" s="11" t="s">
        <v>2</v>
      </c>
      <c r="D67" s="11" t="s">
        <v>3</v>
      </c>
      <c r="E67" s="11" t="s">
        <v>407</v>
      </c>
      <c r="F67" s="132" t="s">
        <v>3</v>
      </c>
      <c r="G67" s="132" t="s">
        <v>1</v>
      </c>
      <c r="H67" s="52">
        <v>618.46</v>
      </c>
      <c r="I67" s="52">
        <v>578</v>
      </c>
      <c r="J67" s="11" t="s">
        <v>53</v>
      </c>
      <c r="K67" s="11" t="s">
        <v>34</v>
      </c>
      <c r="L67" s="11" t="s">
        <v>241</v>
      </c>
      <c r="M67" s="11">
        <v>0</v>
      </c>
      <c r="N67" s="11" t="s">
        <v>241</v>
      </c>
      <c r="O67" s="132"/>
    </row>
    <row r="68" spans="2:15" x14ac:dyDescent="0.25">
      <c r="B68" s="171" t="s">
        <v>409</v>
      </c>
      <c r="C68" s="11" t="s">
        <v>2</v>
      </c>
      <c r="D68" s="11" t="s">
        <v>4</v>
      </c>
      <c r="E68" s="178" t="s">
        <v>195</v>
      </c>
      <c r="F68" s="132" t="s">
        <v>5</v>
      </c>
      <c r="G68" s="11" t="s">
        <v>1</v>
      </c>
      <c r="H68" s="52">
        <v>314.48</v>
      </c>
      <c r="I68" s="52">
        <v>232.91</v>
      </c>
      <c r="J68" s="11" t="s">
        <v>279</v>
      </c>
      <c r="K68" s="11" t="s">
        <v>37</v>
      </c>
      <c r="L68" s="11" t="s">
        <v>280</v>
      </c>
      <c r="M68" s="11" t="s">
        <v>242</v>
      </c>
      <c r="N68" s="11" t="s">
        <v>280</v>
      </c>
      <c r="O68" s="132"/>
    </row>
    <row r="69" spans="2:15" x14ac:dyDescent="0.25">
      <c r="B69" s="171" t="s">
        <v>410</v>
      </c>
      <c r="C69" s="11" t="s">
        <v>2</v>
      </c>
      <c r="D69" s="11" t="s">
        <v>4</v>
      </c>
      <c r="E69" s="178" t="s">
        <v>411</v>
      </c>
      <c r="F69" s="132" t="s">
        <v>45</v>
      </c>
      <c r="G69" s="11" t="s">
        <v>1</v>
      </c>
      <c r="H69" s="52">
        <v>82</v>
      </c>
      <c r="I69" s="52">
        <v>87.4</v>
      </c>
      <c r="J69" s="11" t="s">
        <v>53</v>
      </c>
      <c r="K69" s="11" t="s">
        <v>34</v>
      </c>
      <c r="L69" s="11" t="s">
        <v>252</v>
      </c>
      <c r="M69" s="11" t="s">
        <v>242</v>
      </c>
      <c r="N69" s="11" t="s">
        <v>252</v>
      </c>
      <c r="O69" s="132"/>
    </row>
    <row r="70" spans="2:15" x14ac:dyDescent="0.25">
      <c r="B70" s="59" t="s">
        <v>413</v>
      </c>
      <c r="C70" s="11" t="s">
        <v>2</v>
      </c>
      <c r="D70" s="11" t="s">
        <v>0</v>
      </c>
      <c r="E70" s="178" t="s">
        <v>412</v>
      </c>
      <c r="F70" s="11" t="s">
        <v>5</v>
      </c>
      <c r="G70" s="11" t="s">
        <v>1</v>
      </c>
      <c r="H70" s="52">
        <v>30</v>
      </c>
      <c r="I70" s="52">
        <v>32.1</v>
      </c>
      <c r="J70" s="11" t="s">
        <v>57</v>
      </c>
      <c r="K70" s="11" t="s">
        <v>58</v>
      </c>
      <c r="L70" s="11" t="s">
        <v>24</v>
      </c>
      <c r="M70" s="11" t="s">
        <v>242</v>
      </c>
      <c r="N70" s="11" t="s">
        <v>280</v>
      </c>
      <c r="O70" s="132"/>
    </row>
    <row r="71" spans="2:15" ht="22.5" x14ac:dyDescent="0.25">
      <c r="B71" s="59" t="s">
        <v>414</v>
      </c>
      <c r="C71" s="11" t="s">
        <v>2</v>
      </c>
      <c r="D71" s="11" t="s">
        <v>0</v>
      </c>
      <c r="E71" s="178" t="s">
        <v>415</v>
      </c>
      <c r="F71" s="11" t="s">
        <v>45</v>
      </c>
      <c r="G71" s="11" t="s">
        <v>1</v>
      </c>
      <c r="H71" s="52">
        <v>400</v>
      </c>
      <c r="I71" s="52">
        <v>400</v>
      </c>
      <c r="J71" s="10" t="s">
        <v>416</v>
      </c>
      <c r="K71" s="11" t="s">
        <v>417</v>
      </c>
      <c r="L71" s="11" t="s">
        <v>241</v>
      </c>
      <c r="M71" s="11" t="s">
        <v>242</v>
      </c>
      <c r="N71" s="11" t="s">
        <v>241</v>
      </c>
      <c r="O71" s="132"/>
    </row>
    <row r="72" spans="2:15" ht="42" x14ac:dyDescent="0.25">
      <c r="B72" s="59" t="s">
        <v>418</v>
      </c>
      <c r="C72" s="59" t="s">
        <v>2</v>
      </c>
      <c r="D72" s="59" t="s">
        <v>23</v>
      </c>
      <c r="E72" s="51" t="s">
        <v>419</v>
      </c>
      <c r="F72" s="132" t="s">
        <v>5</v>
      </c>
      <c r="G72" s="132" t="s">
        <v>30</v>
      </c>
      <c r="H72" s="54"/>
      <c r="I72" s="54"/>
      <c r="J72" s="181"/>
      <c r="K72" s="59"/>
      <c r="L72" s="68"/>
      <c r="M72" s="59"/>
      <c r="N72" s="59"/>
      <c r="O72" s="132"/>
    </row>
    <row r="73" spans="2:15" x14ac:dyDescent="0.25">
      <c r="B73" s="59" t="s">
        <v>425</v>
      </c>
      <c r="C73" s="11" t="s">
        <v>2</v>
      </c>
      <c r="D73" s="11" t="s">
        <v>0</v>
      </c>
      <c r="E73" s="178" t="s">
        <v>426</v>
      </c>
      <c r="F73" s="11" t="s">
        <v>45</v>
      </c>
      <c r="G73" s="11" t="s">
        <v>30</v>
      </c>
      <c r="H73" s="52">
        <v>1480</v>
      </c>
      <c r="I73" s="52"/>
      <c r="J73" s="10"/>
      <c r="K73" s="11"/>
      <c r="L73" s="11" t="s">
        <v>241</v>
      </c>
      <c r="M73" s="11" t="s">
        <v>242</v>
      </c>
      <c r="N73" s="11" t="s">
        <v>241</v>
      </c>
      <c r="O73" s="132"/>
    </row>
    <row r="74" spans="2:15" ht="43.5" x14ac:dyDescent="0.25">
      <c r="B74" s="59" t="s">
        <v>438</v>
      </c>
      <c r="C74" s="164" t="s">
        <v>2</v>
      </c>
      <c r="D74" s="51" t="s">
        <v>4</v>
      </c>
      <c r="E74" s="51" t="s">
        <v>322</v>
      </c>
      <c r="F74" s="132" t="s">
        <v>41</v>
      </c>
      <c r="G74" s="132" t="s">
        <v>1</v>
      </c>
      <c r="H74" s="54">
        <v>433.45</v>
      </c>
      <c r="I74" s="54">
        <v>454.27</v>
      </c>
      <c r="J74" s="182" t="s">
        <v>269</v>
      </c>
      <c r="K74" s="167" t="s">
        <v>36</v>
      </c>
      <c r="L74" s="138" t="str">
        <f>+L73</f>
        <v>1 AÑO</v>
      </c>
      <c r="M74" s="11" t="str">
        <f>+M73</f>
        <v>NO</v>
      </c>
      <c r="N74" s="11" t="str">
        <f>+N73</f>
        <v>1 AÑO</v>
      </c>
      <c r="O74" s="132"/>
    </row>
    <row r="75" spans="2:15" ht="52.5" x14ac:dyDescent="0.25">
      <c r="B75" s="59" t="s">
        <v>439</v>
      </c>
      <c r="C75" s="164" t="s">
        <v>2</v>
      </c>
      <c r="D75" s="51" t="s">
        <v>0</v>
      </c>
      <c r="E75" s="51" t="s">
        <v>440</v>
      </c>
      <c r="F75" s="132" t="s">
        <v>5</v>
      </c>
      <c r="G75" s="132" t="s">
        <v>1</v>
      </c>
      <c r="H75" s="54">
        <v>270</v>
      </c>
      <c r="I75" s="54">
        <v>288.89999999999998</v>
      </c>
      <c r="J75" s="59" t="s">
        <v>441</v>
      </c>
      <c r="K75" s="34" t="s">
        <v>442</v>
      </c>
      <c r="L75" s="11" t="s">
        <v>280</v>
      </c>
      <c r="M75" s="59" t="str">
        <f>+M74</f>
        <v>NO</v>
      </c>
      <c r="N75" s="11" t="s">
        <v>280</v>
      </c>
      <c r="O75" s="132"/>
    </row>
    <row r="76" spans="2:15" ht="31.5" x14ac:dyDescent="0.25">
      <c r="B76" s="59" t="s">
        <v>443</v>
      </c>
      <c r="C76" s="164" t="s">
        <v>2</v>
      </c>
      <c r="D76" s="51" t="s">
        <v>0</v>
      </c>
      <c r="E76" s="51" t="s">
        <v>444</v>
      </c>
      <c r="F76" s="132" t="s">
        <v>5</v>
      </c>
      <c r="G76" s="132" t="s">
        <v>1</v>
      </c>
      <c r="H76" s="54">
        <v>133.68</v>
      </c>
      <c r="I76" s="54">
        <v>143.04</v>
      </c>
      <c r="J76" s="137" t="s">
        <v>358</v>
      </c>
      <c r="K76" s="11" t="s">
        <v>359</v>
      </c>
      <c r="L76" s="11" t="s">
        <v>280</v>
      </c>
      <c r="M76" s="59" t="str">
        <f>+M75</f>
        <v>NO</v>
      </c>
      <c r="N76" s="11" t="s">
        <v>280</v>
      </c>
      <c r="O76" s="132"/>
    </row>
    <row r="77" spans="2:15" ht="31.5" x14ac:dyDescent="0.25">
      <c r="B77" s="59" t="s">
        <v>445</v>
      </c>
      <c r="C77" s="164" t="s">
        <v>2</v>
      </c>
      <c r="D77" s="51" t="s">
        <v>4</v>
      </c>
      <c r="E77" s="51" t="s">
        <v>446</v>
      </c>
      <c r="F77" s="132" t="s">
        <v>5</v>
      </c>
      <c r="G77" s="132" t="s">
        <v>1</v>
      </c>
      <c r="H77" s="54">
        <v>197.68</v>
      </c>
      <c r="I77" s="54">
        <v>209.48</v>
      </c>
      <c r="J77" s="137" t="s">
        <v>447</v>
      </c>
      <c r="K77" s="11" t="s">
        <v>448</v>
      </c>
      <c r="L77" s="11" t="s">
        <v>280</v>
      </c>
      <c r="M77" s="59" t="str">
        <f>+M76</f>
        <v>NO</v>
      </c>
      <c r="N77" s="11" t="s">
        <v>280</v>
      </c>
      <c r="O77" s="132"/>
    </row>
    <row r="78" spans="2:15" ht="42" x14ac:dyDescent="0.25">
      <c r="B78" s="59" t="s">
        <v>449</v>
      </c>
      <c r="C78" s="59" t="s">
        <v>2</v>
      </c>
      <c r="D78" s="164" t="s">
        <v>0</v>
      </c>
      <c r="E78" s="51" t="s">
        <v>84</v>
      </c>
      <c r="F78" s="51" t="s">
        <v>41</v>
      </c>
      <c r="G78" s="132" t="s">
        <v>1</v>
      </c>
      <c r="H78" s="132">
        <v>582.41</v>
      </c>
      <c r="I78" s="54">
        <v>623.17999999999995</v>
      </c>
      <c r="J78" s="183" t="s">
        <v>89</v>
      </c>
      <c r="K78" s="137" t="s">
        <v>93</v>
      </c>
      <c r="L78" s="138" t="s">
        <v>435</v>
      </c>
      <c r="M78" s="68" t="s">
        <v>242</v>
      </c>
      <c r="N78" s="138" t="s">
        <v>435</v>
      </c>
      <c r="O78" s="132"/>
    </row>
    <row r="79" spans="2:15" ht="31.5" x14ac:dyDescent="0.25">
      <c r="B79" s="59" t="s">
        <v>450</v>
      </c>
      <c r="C79" s="164" t="s">
        <v>2</v>
      </c>
      <c r="D79" s="51" t="s">
        <v>4</v>
      </c>
      <c r="E79" s="51" t="s">
        <v>451</v>
      </c>
      <c r="F79" s="132" t="s">
        <v>5</v>
      </c>
      <c r="G79" s="132" t="s">
        <v>1</v>
      </c>
      <c r="H79" s="54">
        <v>401.29</v>
      </c>
      <c r="I79" s="54">
        <v>429.29</v>
      </c>
      <c r="J79" s="137" t="s">
        <v>452</v>
      </c>
      <c r="K79" s="11" t="s">
        <v>453</v>
      </c>
      <c r="L79" s="11" t="s">
        <v>280</v>
      </c>
      <c r="M79" s="59" t="str">
        <f>+M78</f>
        <v>NO</v>
      </c>
      <c r="N79" s="11" t="s">
        <v>280</v>
      </c>
      <c r="O79" s="132"/>
    </row>
    <row r="80" spans="2:15" ht="31.5" x14ac:dyDescent="0.25">
      <c r="B80" s="59" t="s">
        <v>454</v>
      </c>
      <c r="C80" s="164" t="s">
        <v>2</v>
      </c>
      <c r="D80" s="51" t="s">
        <v>4</v>
      </c>
      <c r="E80" s="51" t="s">
        <v>455</v>
      </c>
      <c r="F80" s="51" t="s">
        <v>5</v>
      </c>
      <c r="G80" s="132" t="s">
        <v>1</v>
      </c>
      <c r="H80" s="180">
        <v>113.83</v>
      </c>
      <c r="I80" s="54">
        <v>121.8</v>
      </c>
      <c r="J80" s="54" t="s">
        <v>374</v>
      </c>
      <c r="K80" s="137" t="s">
        <v>51</v>
      </c>
      <c r="L80" s="11" t="s">
        <v>280</v>
      </c>
      <c r="M80" s="68" t="s">
        <v>242</v>
      </c>
      <c r="N80" s="11" t="s">
        <v>280</v>
      </c>
      <c r="O80" s="132"/>
    </row>
    <row r="81" spans="2:15" ht="31.5" x14ac:dyDescent="0.25">
      <c r="B81" s="59" t="s">
        <v>456</v>
      </c>
      <c r="C81" s="164" t="s">
        <v>2</v>
      </c>
      <c r="D81" s="51" t="s">
        <v>4</v>
      </c>
      <c r="E81" s="51" t="s">
        <v>458</v>
      </c>
      <c r="F81" s="132" t="s">
        <v>5</v>
      </c>
      <c r="G81" s="132" t="s">
        <v>1</v>
      </c>
      <c r="H81" s="54">
        <v>647.45000000000005</v>
      </c>
      <c r="I81" s="54">
        <v>690.63</v>
      </c>
      <c r="J81" s="137" t="s">
        <v>378</v>
      </c>
      <c r="K81" s="11" t="s">
        <v>379</v>
      </c>
      <c r="L81" s="11" t="s">
        <v>280</v>
      </c>
      <c r="M81" s="59" t="str">
        <f>+M80</f>
        <v>NO</v>
      </c>
      <c r="N81" s="11" t="s">
        <v>280</v>
      </c>
      <c r="O81" s="132"/>
    </row>
    <row r="82" spans="2:15" ht="42" x14ac:dyDescent="0.25">
      <c r="B82" s="59" t="s">
        <v>457</v>
      </c>
      <c r="C82" s="164" t="s">
        <v>2</v>
      </c>
      <c r="D82" s="51" t="s">
        <v>4</v>
      </c>
      <c r="E82" s="51" t="s">
        <v>459</v>
      </c>
      <c r="F82" s="51" t="s">
        <v>5</v>
      </c>
      <c r="G82" s="132" t="s">
        <v>1</v>
      </c>
      <c r="H82" s="180">
        <v>402.68</v>
      </c>
      <c r="I82" s="54">
        <v>430.87</v>
      </c>
      <c r="J82" s="54" t="s">
        <v>100</v>
      </c>
      <c r="K82" s="176" t="s">
        <v>101</v>
      </c>
      <c r="L82" s="11" t="s">
        <v>280</v>
      </c>
      <c r="M82" s="68" t="s">
        <v>242</v>
      </c>
      <c r="N82" s="11" t="s">
        <v>280</v>
      </c>
      <c r="O82" s="132"/>
    </row>
    <row r="83" spans="2:15" ht="42" x14ac:dyDescent="0.25">
      <c r="B83" s="59" t="s">
        <v>460</v>
      </c>
      <c r="C83" s="164" t="s">
        <v>2</v>
      </c>
      <c r="D83" s="51" t="s">
        <v>4</v>
      </c>
      <c r="E83" s="51" t="s">
        <v>461</v>
      </c>
      <c r="F83" s="51" t="s">
        <v>5</v>
      </c>
      <c r="G83" s="132" t="s">
        <v>1</v>
      </c>
      <c r="H83" s="180">
        <v>1216.5999999999999</v>
      </c>
      <c r="I83" s="54" t="s">
        <v>462</v>
      </c>
      <c r="J83" s="54" t="s">
        <v>463</v>
      </c>
      <c r="K83" s="176" t="s">
        <v>464</v>
      </c>
      <c r="L83" s="11" t="s">
        <v>280</v>
      </c>
      <c r="M83" s="68" t="s">
        <v>242</v>
      </c>
      <c r="N83" s="11" t="s">
        <v>280</v>
      </c>
      <c r="O83" s="132"/>
    </row>
    <row r="84" spans="2:15" ht="52.5" x14ac:dyDescent="0.25">
      <c r="B84" s="59" t="s">
        <v>465</v>
      </c>
      <c r="C84" s="164" t="s">
        <v>2</v>
      </c>
      <c r="D84" s="51" t="s">
        <v>0</v>
      </c>
      <c r="E84" s="51" t="s">
        <v>466</v>
      </c>
      <c r="F84" s="51" t="s">
        <v>5</v>
      </c>
      <c r="G84" s="132" t="s">
        <v>1</v>
      </c>
      <c r="H84" s="180">
        <v>3324</v>
      </c>
      <c r="I84" s="54" t="s">
        <v>467</v>
      </c>
      <c r="J84" s="54" t="s">
        <v>127</v>
      </c>
      <c r="K84" s="11" t="s">
        <v>128</v>
      </c>
      <c r="L84" s="11" t="s">
        <v>280</v>
      </c>
      <c r="M84" s="68" t="s">
        <v>242</v>
      </c>
      <c r="N84" s="59" t="s">
        <v>280</v>
      </c>
      <c r="O84" s="132"/>
    </row>
    <row r="85" spans="2:15" ht="52.5" x14ac:dyDescent="0.25">
      <c r="B85" s="59" t="s">
        <v>468</v>
      </c>
      <c r="C85" s="164" t="s">
        <v>2</v>
      </c>
      <c r="D85" s="51" t="s">
        <v>0</v>
      </c>
      <c r="E85" s="51" t="s">
        <v>469</v>
      </c>
      <c r="F85" s="51" t="s">
        <v>5</v>
      </c>
      <c r="G85" s="132" t="s">
        <v>1</v>
      </c>
      <c r="H85" s="180">
        <v>294</v>
      </c>
      <c r="I85" s="54">
        <v>314.58</v>
      </c>
      <c r="J85" s="54" t="s">
        <v>470</v>
      </c>
      <c r="K85" s="11" t="s">
        <v>471</v>
      </c>
      <c r="L85" s="11">
        <v>1</v>
      </c>
      <c r="M85" s="68" t="s">
        <v>242</v>
      </c>
      <c r="N85" s="59">
        <v>1</v>
      </c>
      <c r="O85" s="132"/>
    </row>
    <row r="86" spans="2:15" ht="31.5" x14ac:dyDescent="0.25">
      <c r="B86" s="59" t="s">
        <v>474</v>
      </c>
      <c r="C86" s="164" t="s">
        <v>2</v>
      </c>
      <c r="D86" s="51" t="s">
        <v>4</v>
      </c>
      <c r="E86" s="51" t="s">
        <v>473</v>
      </c>
      <c r="F86" s="51" t="s">
        <v>45</v>
      </c>
      <c r="G86" s="132" t="s">
        <v>30</v>
      </c>
      <c r="H86" s="180">
        <v>826.15</v>
      </c>
      <c r="I86" s="54">
        <v>826.15</v>
      </c>
      <c r="J86" s="54" t="s">
        <v>470</v>
      </c>
      <c r="K86" s="11" t="s">
        <v>472</v>
      </c>
      <c r="L86" s="11" t="s">
        <v>252</v>
      </c>
      <c r="M86" s="68" t="s">
        <v>242</v>
      </c>
      <c r="N86" s="59" t="s">
        <v>252</v>
      </c>
      <c r="O86" s="132"/>
    </row>
    <row r="87" spans="2:15" x14ac:dyDescent="0.25">
      <c r="B87" s="59" t="s">
        <v>475</v>
      </c>
      <c r="C87" s="164" t="s">
        <v>2</v>
      </c>
      <c r="D87" s="51" t="s">
        <v>4</v>
      </c>
      <c r="E87" s="11" t="s">
        <v>381</v>
      </c>
      <c r="F87" s="11" t="s">
        <v>45</v>
      </c>
      <c r="G87" s="11" t="s">
        <v>1</v>
      </c>
      <c r="H87" s="52">
        <v>222</v>
      </c>
      <c r="I87" s="52">
        <v>237.44</v>
      </c>
      <c r="J87" s="11" t="s">
        <v>266</v>
      </c>
      <c r="K87" s="60" t="s">
        <v>38</v>
      </c>
      <c r="L87" s="138" t="s">
        <v>252</v>
      </c>
      <c r="M87" s="11" t="s">
        <v>242</v>
      </c>
      <c r="N87" s="11" t="s">
        <v>252</v>
      </c>
      <c r="O87" s="132"/>
    </row>
    <row r="88" spans="2:15" x14ac:dyDescent="0.25">
      <c r="B88" s="59" t="s">
        <v>476</v>
      </c>
      <c r="C88" s="164" t="s">
        <v>2</v>
      </c>
      <c r="D88" s="59" t="s">
        <v>23</v>
      </c>
      <c r="E88" s="11" t="s">
        <v>478</v>
      </c>
      <c r="F88" s="11" t="s">
        <v>45</v>
      </c>
      <c r="G88" s="11" t="s">
        <v>30</v>
      </c>
      <c r="H88" s="52">
        <v>3283.3</v>
      </c>
      <c r="I88" s="52">
        <v>3283.3</v>
      </c>
      <c r="J88" s="11" t="s">
        <v>480</v>
      </c>
      <c r="K88" s="60"/>
      <c r="L88" s="138" t="s">
        <v>481</v>
      </c>
      <c r="M88" s="11" t="s">
        <v>242</v>
      </c>
      <c r="N88" s="11" t="s">
        <v>481</v>
      </c>
      <c r="O88" s="132"/>
    </row>
    <row r="89" spans="2:15" x14ac:dyDescent="0.25">
      <c r="B89" s="59" t="s">
        <v>477</v>
      </c>
      <c r="C89" s="164" t="s">
        <v>2</v>
      </c>
      <c r="D89" s="51" t="s">
        <v>4</v>
      </c>
      <c r="E89" s="11" t="s">
        <v>479</v>
      </c>
      <c r="F89" s="11" t="s">
        <v>45</v>
      </c>
      <c r="G89" s="11" t="s">
        <v>30</v>
      </c>
      <c r="H89" s="52">
        <f>600</f>
        <v>600</v>
      </c>
      <c r="I89" s="52">
        <f>597*0.93</f>
        <v>555.21</v>
      </c>
      <c r="J89" s="11" t="s">
        <v>248</v>
      </c>
      <c r="K89" s="167" t="s">
        <v>408</v>
      </c>
      <c r="L89" s="138" t="s">
        <v>280</v>
      </c>
      <c r="M89" s="11" t="s">
        <v>242</v>
      </c>
      <c r="N89" s="11" t="s">
        <v>280</v>
      </c>
      <c r="O89" s="132"/>
    </row>
    <row r="90" spans="2:15" x14ac:dyDescent="0.25">
      <c r="B90" s="59" t="s">
        <v>482</v>
      </c>
      <c r="C90" s="164" t="s">
        <v>2</v>
      </c>
      <c r="D90" s="51" t="s">
        <v>0</v>
      </c>
      <c r="E90" s="11" t="s">
        <v>484</v>
      </c>
      <c r="F90" s="11" t="s">
        <v>45</v>
      </c>
      <c r="G90" s="11" t="s">
        <v>1</v>
      </c>
      <c r="H90" s="52">
        <v>250</v>
      </c>
      <c r="I90" s="52">
        <v>205</v>
      </c>
      <c r="J90" s="11" t="s">
        <v>486</v>
      </c>
      <c r="K90" s="167" t="s">
        <v>485</v>
      </c>
      <c r="L90" s="138" t="s">
        <v>241</v>
      </c>
      <c r="M90" s="11" t="s">
        <v>242</v>
      </c>
      <c r="N90" s="11" t="s">
        <v>241</v>
      </c>
      <c r="O90" s="132"/>
    </row>
    <row r="91" spans="2:15" x14ac:dyDescent="0.25">
      <c r="B91" s="59" t="s">
        <v>483</v>
      </c>
      <c r="C91" s="164" t="s">
        <v>2</v>
      </c>
      <c r="D91" s="51" t="s">
        <v>23</v>
      </c>
      <c r="E91" s="11" t="s">
        <v>487</v>
      </c>
      <c r="F91" s="11" t="s">
        <v>45</v>
      </c>
      <c r="G91" s="11" t="s">
        <v>30</v>
      </c>
      <c r="H91" s="52"/>
      <c r="I91" s="52"/>
      <c r="J91" s="10"/>
      <c r="K91" s="167"/>
      <c r="L91" s="138"/>
      <c r="M91" s="11"/>
      <c r="N91" s="11"/>
      <c r="O91" s="132"/>
    </row>
    <row r="92" spans="2:15" x14ac:dyDescent="0.25">
      <c r="B92" s="59" t="s">
        <v>555</v>
      </c>
      <c r="C92" s="164" t="s">
        <v>2</v>
      </c>
      <c r="D92" s="51" t="s">
        <v>23</v>
      </c>
      <c r="E92" s="11" t="s">
        <v>488</v>
      </c>
      <c r="F92" s="11" t="s">
        <v>45</v>
      </c>
      <c r="G92" s="11" t="s">
        <v>30</v>
      </c>
      <c r="H92" s="52"/>
      <c r="I92" s="52"/>
      <c r="J92" s="10"/>
      <c r="K92" s="167"/>
      <c r="L92" s="138"/>
      <c r="M92" s="11"/>
      <c r="N92" s="11"/>
      <c r="O92" s="132"/>
    </row>
    <row r="93" spans="2:15" ht="31.5" x14ac:dyDescent="0.25">
      <c r="B93" s="59" t="s">
        <v>489</v>
      </c>
      <c r="C93" s="164" t="s">
        <v>2</v>
      </c>
      <c r="D93" s="51" t="s">
        <v>4</v>
      </c>
      <c r="E93" s="51" t="s">
        <v>322</v>
      </c>
      <c r="F93" s="132" t="s">
        <v>41</v>
      </c>
      <c r="G93" s="132" t="s">
        <v>1</v>
      </c>
      <c r="H93" s="54">
        <v>215.58</v>
      </c>
      <c r="I93" s="54">
        <v>230.67</v>
      </c>
      <c r="J93" s="137" t="s">
        <v>269</v>
      </c>
      <c r="K93" s="167" t="s">
        <v>36</v>
      </c>
      <c r="L93" s="138" t="str">
        <f>+L87</f>
        <v>1 MES</v>
      </c>
      <c r="M93" s="11" t="s">
        <v>242</v>
      </c>
      <c r="N93" s="11" t="str">
        <f>+N87</f>
        <v>1 MES</v>
      </c>
      <c r="O93" s="132"/>
    </row>
    <row r="94" spans="2:15" ht="31.5" x14ac:dyDescent="0.25">
      <c r="B94" s="59" t="s">
        <v>490</v>
      </c>
      <c r="C94" s="164" t="s">
        <v>2</v>
      </c>
      <c r="D94" s="51" t="s">
        <v>0</v>
      </c>
      <c r="E94" s="51" t="s">
        <v>325</v>
      </c>
      <c r="F94" s="132" t="s">
        <v>45</v>
      </c>
      <c r="G94" s="132" t="s">
        <v>1</v>
      </c>
      <c r="H94" s="54">
        <v>300</v>
      </c>
      <c r="I94" s="54">
        <v>136</v>
      </c>
      <c r="J94" s="137" t="s">
        <v>332</v>
      </c>
      <c r="K94" s="11" t="s">
        <v>217</v>
      </c>
      <c r="L94" s="138" t="s">
        <v>427</v>
      </c>
      <c r="M94" s="11" t="s">
        <v>242</v>
      </c>
      <c r="N94" s="11" t="s">
        <v>427</v>
      </c>
      <c r="O94" s="132"/>
    </row>
    <row r="95" spans="2:15" x14ac:dyDescent="0.25">
      <c r="B95" s="171" t="s">
        <v>491</v>
      </c>
      <c r="C95" s="11" t="s">
        <v>2</v>
      </c>
      <c r="D95" s="11" t="s">
        <v>4</v>
      </c>
      <c r="E95" s="178" t="s">
        <v>195</v>
      </c>
      <c r="F95" s="132" t="s">
        <v>5</v>
      </c>
      <c r="G95" s="11" t="s">
        <v>1</v>
      </c>
      <c r="H95" s="52">
        <v>78.62</v>
      </c>
      <c r="I95" s="52">
        <v>80.98</v>
      </c>
      <c r="J95" s="11" t="s">
        <v>279</v>
      </c>
      <c r="K95" s="11" t="s">
        <v>37</v>
      </c>
      <c r="L95" s="11" t="s">
        <v>280</v>
      </c>
      <c r="M95" s="11" t="s">
        <v>242</v>
      </c>
      <c r="N95" s="11" t="s">
        <v>280</v>
      </c>
      <c r="O95" s="132"/>
    </row>
    <row r="96" spans="2:15" x14ac:dyDescent="0.25">
      <c r="B96" s="11" t="s">
        <v>495</v>
      </c>
      <c r="C96" s="11" t="s">
        <v>2</v>
      </c>
      <c r="D96" s="11" t="s">
        <v>4</v>
      </c>
      <c r="E96" s="11" t="s">
        <v>492</v>
      </c>
      <c r="F96" s="11" t="s">
        <v>5</v>
      </c>
      <c r="G96" s="11" t="s">
        <v>1</v>
      </c>
      <c r="H96" s="52">
        <v>348.84</v>
      </c>
      <c r="I96" s="52">
        <v>358.24</v>
      </c>
      <c r="J96" s="11" t="s">
        <v>493</v>
      </c>
      <c r="K96" s="11" t="s">
        <v>494</v>
      </c>
      <c r="L96" s="11" t="s">
        <v>280</v>
      </c>
      <c r="M96" s="11" t="s">
        <v>242</v>
      </c>
      <c r="N96" s="11" t="s">
        <v>280</v>
      </c>
      <c r="O96" s="132"/>
    </row>
    <row r="97" spans="2:15" x14ac:dyDescent="0.25">
      <c r="B97" s="170" t="s">
        <v>496</v>
      </c>
      <c r="C97" s="165" t="s">
        <v>2</v>
      </c>
      <c r="D97" s="132" t="s">
        <v>0</v>
      </c>
      <c r="E97" s="178" t="s">
        <v>497</v>
      </c>
      <c r="F97" s="132" t="s">
        <v>45</v>
      </c>
      <c r="G97" s="165" t="s">
        <v>1</v>
      </c>
      <c r="H97" s="163">
        <v>149.54</v>
      </c>
      <c r="I97" s="166">
        <v>160.01</v>
      </c>
      <c r="J97" s="167" t="s">
        <v>256</v>
      </c>
      <c r="K97" s="167" t="s">
        <v>259</v>
      </c>
      <c r="L97" s="167" t="s">
        <v>123</v>
      </c>
      <c r="M97" s="167" t="s">
        <v>427</v>
      </c>
      <c r="N97" s="168" t="s">
        <v>427</v>
      </c>
      <c r="O97" s="132"/>
    </row>
    <row r="98" spans="2:15" x14ac:dyDescent="0.25">
      <c r="B98" s="170" t="s">
        <v>501</v>
      </c>
      <c r="C98" s="165" t="s">
        <v>2</v>
      </c>
      <c r="D98" s="132" t="s">
        <v>0</v>
      </c>
      <c r="E98" s="178" t="s">
        <v>498</v>
      </c>
      <c r="F98" s="132" t="s">
        <v>45</v>
      </c>
      <c r="G98" s="165" t="s">
        <v>1</v>
      </c>
      <c r="H98" s="163">
        <v>2000</v>
      </c>
      <c r="I98" s="163">
        <v>1639.75</v>
      </c>
      <c r="J98" s="11" t="s">
        <v>53</v>
      </c>
      <c r="K98" s="11" t="s">
        <v>34</v>
      </c>
      <c r="L98" s="167" t="s">
        <v>252</v>
      </c>
      <c r="M98" s="167" t="s">
        <v>242</v>
      </c>
      <c r="N98" s="168" t="s">
        <v>499</v>
      </c>
      <c r="O98" s="132"/>
    </row>
    <row r="99" spans="2:15" x14ac:dyDescent="0.25">
      <c r="B99" s="59" t="s">
        <v>500</v>
      </c>
      <c r="C99" s="164" t="s">
        <v>2</v>
      </c>
      <c r="D99" s="51" t="s">
        <v>4</v>
      </c>
      <c r="E99" s="11" t="s">
        <v>502</v>
      </c>
      <c r="F99" s="11" t="s">
        <v>45</v>
      </c>
      <c r="G99" s="11" t="s">
        <v>30</v>
      </c>
      <c r="H99" s="52"/>
      <c r="I99" s="52"/>
      <c r="J99" s="10" t="s">
        <v>569</v>
      </c>
      <c r="K99" s="11" t="s">
        <v>570</v>
      </c>
      <c r="L99" s="138"/>
      <c r="M99" s="11"/>
      <c r="N99" s="11"/>
      <c r="O99" s="132"/>
    </row>
    <row r="100" spans="2:15" ht="31.5" x14ac:dyDescent="0.25">
      <c r="B100" s="59" t="s">
        <v>504</v>
      </c>
      <c r="C100" s="164" t="s">
        <v>2</v>
      </c>
      <c r="D100" s="51" t="s">
        <v>4</v>
      </c>
      <c r="E100" s="51" t="s">
        <v>505</v>
      </c>
      <c r="F100" s="51" t="s">
        <v>5</v>
      </c>
      <c r="G100" s="132" t="s">
        <v>1</v>
      </c>
      <c r="H100" s="180">
        <v>300</v>
      </c>
      <c r="I100" s="54">
        <v>239.43</v>
      </c>
      <c r="J100" s="54" t="s">
        <v>374</v>
      </c>
      <c r="K100" s="137" t="s">
        <v>51</v>
      </c>
      <c r="L100" s="11" t="s">
        <v>280</v>
      </c>
      <c r="M100" s="68" t="s">
        <v>242</v>
      </c>
      <c r="N100" s="11" t="s">
        <v>280</v>
      </c>
      <c r="O100" s="132"/>
    </row>
    <row r="101" spans="2:15" ht="42" x14ac:dyDescent="0.25">
      <c r="B101" s="59" t="s">
        <v>506</v>
      </c>
      <c r="C101" s="11" t="s">
        <v>2</v>
      </c>
      <c r="D101" s="51" t="s">
        <v>4</v>
      </c>
      <c r="E101" s="51" t="s">
        <v>507</v>
      </c>
      <c r="F101" s="51" t="s">
        <v>45</v>
      </c>
      <c r="G101" s="51" t="s">
        <v>1</v>
      </c>
      <c r="H101" s="180">
        <v>200</v>
      </c>
      <c r="I101" s="54">
        <v>105</v>
      </c>
      <c r="J101" s="51" t="s">
        <v>341</v>
      </c>
      <c r="K101" s="51" t="s">
        <v>90</v>
      </c>
      <c r="L101" s="11" t="s">
        <v>280</v>
      </c>
      <c r="M101" s="68" t="s">
        <v>242</v>
      </c>
      <c r="N101" s="11" t="s">
        <v>280</v>
      </c>
      <c r="O101" s="132"/>
    </row>
    <row r="102" spans="2:15" x14ac:dyDescent="0.25">
      <c r="B102" s="59" t="s">
        <v>508</v>
      </c>
      <c r="C102" s="59" t="s">
        <v>2</v>
      </c>
      <c r="D102" s="51" t="s">
        <v>0</v>
      </c>
      <c r="E102" s="11" t="s">
        <v>510</v>
      </c>
      <c r="F102" s="11" t="s">
        <v>45</v>
      </c>
      <c r="G102" s="11" t="s">
        <v>1</v>
      </c>
      <c r="H102" s="52">
        <v>1800</v>
      </c>
      <c r="I102" s="52">
        <f>42+84</f>
        <v>126</v>
      </c>
      <c r="J102" s="11" t="s">
        <v>509</v>
      </c>
      <c r="K102" s="60"/>
      <c r="L102" s="138" t="s">
        <v>431</v>
      </c>
      <c r="M102" s="11" t="s">
        <v>242</v>
      </c>
      <c r="N102" s="11" t="s">
        <v>431</v>
      </c>
      <c r="O102" s="132"/>
    </row>
    <row r="103" spans="2:15" x14ac:dyDescent="0.25">
      <c r="B103" s="59" t="s">
        <v>511</v>
      </c>
      <c r="C103" s="59" t="s">
        <v>2</v>
      </c>
      <c r="D103" s="51" t="s">
        <v>23</v>
      </c>
      <c r="E103" s="11" t="s">
        <v>512</v>
      </c>
      <c r="F103" s="11" t="s">
        <v>5</v>
      </c>
      <c r="G103" s="11" t="s">
        <v>30</v>
      </c>
      <c r="H103" s="52">
        <v>24623.7</v>
      </c>
      <c r="I103" s="52">
        <v>23012.799999999999</v>
      </c>
      <c r="J103" s="11" t="s">
        <v>515</v>
      </c>
      <c r="K103" s="60" t="s">
        <v>516</v>
      </c>
      <c r="L103" s="138" t="s">
        <v>517</v>
      </c>
      <c r="M103" s="11" t="s">
        <v>242</v>
      </c>
      <c r="N103" s="11" t="s">
        <v>517</v>
      </c>
      <c r="O103" s="132"/>
    </row>
    <row r="104" spans="2:15" x14ac:dyDescent="0.25">
      <c r="B104" s="59" t="s">
        <v>513</v>
      </c>
      <c r="C104" s="59" t="s">
        <v>2</v>
      </c>
      <c r="D104" s="51" t="s">
        <v>23</v>
      </c>
      <c r="E104" s="11" t="s">
        <v>514</v>
      </c>
      <c r="F104" s="11" t="s">
        <v>5</v>
      </c>
      <c r="G104" s="11" t="s">
        <v>30</v>
      </c>
      <c r="H104" s="52">
        <v>13830.31</v>
      </c>
      <c r="I104" s="52">
        <v>12925.52</v>
      </c>
      <c r="J104" s="11" t="s">
        <v>518</v>
      </c>
      <c r="K104" s="60" t="s">
        <v>519</v>
      </c>
      <c r="L104" s="138" t="s">
        <v>517</v>
      </c>
      <c r="M104" s="11" t="s">
        <v>242</v>
      </c>
      <c r="N104" s="11" t="s">
        <v>517</v>
      </c>
      <c r="O104" s="132"/>
    </row>
    <row r="105" spans="2:15" ht="42" x14ac:dyDescent="0.25">
      <c r="B105" s="59" t="s">
        <v>520</v>
      </c>
      <c r="C105" s="59" t="s">
        <v>2</v>
      </c>
      <c r="D105" s="51" t="s">
        <v>4</v>
      </c>
      <c r="E105" s="51" t="s">
        <v>524</v>
      </c>
      <c r="F105" s="51" t="s">
        <v>5</v>
      </c>
      <c r="G105" s="51" t="s">
        <v>1</v>
      </c>
      <c r="H105" s="174">
        <v>158.81</v>
      </c>
      <c r="I105" s="174">
        <v>148.41999999999999</v>
      </c>
      <c r="J105" s="51" t="s">
        <v>100</v>
      </c>
      <c r="K105" s="51" t="s">
        <v>101</v>
      </c>
      <c r="L105" s="11" t="s">
        <v>280</v>
      </c>
      <c r="M105" s="59">
        <v>0</v>
      </c>
      <c r="N105" s="11" t="s">
        <v>280</v>
      </c>
      <c r="O105" s="132"/>
    </row>
    <row r="106" spans="2:15" ht="42" x14ac:dyDescent="0.25">
      <c r="B106" s="59" t="s">
        <v>521</v>
      </c>
      <c r="C106" s="59" t="s">
        <v>2</v>
      </c>
      <c r="D106" s="51" t="s">
        <v>23</v>
      </c>
      <c r="E106" s="51" t="s">
        <v>525</v>
      </c>
      <c r="F106" s="51" t="s">
        <v>5</v>
      </c>
      <c r="G106" s="51" t="s">
        <v>1</v>
      </c>
      <c r="H106" s="174">
        <v>275.58999999999997</v>
      </c>
      <c r="I106" s="174">
        <v>257.56</v>
      </c>
      <c r="J106" s="51" t="s">
        <v>526</v>
      </c>
      <c r="K106" s="51" t="s">
        <v>527</v>
      </c>
      <c r="L106" s="11" t="s">
        <v>280</v>
      </c>
      <c r="M106" s="59">
        <v>0</v>
      </c>
      <c r="N106" s="11" t="s">
        <v>280</v>
      </c>
      <c r="O106" s="132"/>
    </row>
    <row r="107" spans="2:15" ht="52.5" x14ac:dyDescent="0.25">
      <c r="B107" s="59" t="s">
        <v>522</v>
      </c>
      <c r="C107" s="59" t="s">
        <v>2</v>
      </c>
      <c r="D107" s="51" t="s">
        <v>0</v>
      </c>
      <c r="E107" s="51" t="s">
        <v>530</v>
      </c>
      <c r="F107" s="51" t="s">
        <v>5</v>
      </c>
      <c r="G107" s="51" t="s">
        <v>1</v>
      </c>
      <c r="H107" s="174">
        <v>192.6</v>
      </c>
      <c r="I107" s="174">
        <v>180</v>
      </c>
      <c r="J107" s="173" t="s">
        <v>314</v>
      </c>
      <c r="K107" s="11" t="s">
        <v>315</v>
      </c>
      <c r="L107" s="11" t="s">
        <v>280</v>
      </c>
      <c r="M107" s="59">
        <v>0</v>
      </c>
      <c r="N107" s="11" t="s">
        <v>280</v>
      </c>
      <c r="O107" s="132"/>
    </row>
    <row r="108" spans="2:15" ht="31.5" x14ac:dyDescent="0.25">
      <c r="B108" s="59" t="s">
        <v>523</v>
      </c>
      <c r="C108" s="59" t="s">
        <v>2</v>
      </c>
      <c r="D108" s="51" t="s">
        <v>0</v>
      </c>
      <c r="E108" s="51" t="s">
        <v>531</v>
      </c>
      <c r="F108" s="51" t="s">
        <v>5</v>
      </c>
      <c r="G108" s="51" t="s">
        <v>1</v>
      </c>
      <c r="H108" s="174">
        <v>192.6</v>
      </c>
      <c r="I108" s="174">
        <v>180</v>
      </c>
      <c r="J108" s="173" t="s">
        <v>314</v>
      </c>
      <c r="K108" s="11" t="s">
        <v>315</v>
      </c>
      <c r="L108" s="11" t="s">
        <v>280</v>
      </c>
      <c r="M108" s="59">
        <v>0</v>
      </c>
      <c r="N108" s="11" t="s">
        <v>280</v>
      </c>
      <c r="O108" s="132"/>
    </row>
    <row r="109" spans="2:15" ht="31.5" x14ac:dyDescent="0.25">
      <c r="B109" s="59" t="s">
        <v>528</v>
      </c>
      <c r="C109" s="59" t="s">
        <v>2</v>
      </c>
      <c r="D109" s="51" t="s">
        <v>0</v>
      </c>
      <c r="E109" s="51" t="s">
        <v>529</v>
      </c>
      <c r="F109" s="51" t="s">
        <v>5</v>
      </c>
      <c r="G109" s="51" t="s">
        <v>1</v>
      </c>
      <c r="H109" s="174">
        <v>108.07</v>
      </c>
      <c r="I109" s="174">
        <v>101</v>
      </c>
      <c r="J109" s="173" t="s">
        <v>314</v>
      </c>
      <c r="K109" s="11" t="s">
        <v>315</v>
      </c>
      <c r="L109" s="11" t="s">
        <v>280</v>
      </c>
      <c r="M109" s="59">
        <v>0</v>
      </c>
      <c r="N109" s="11" t="s">
        <v>280</v>
      </c>
      <c r="O109" s="132"/>
    </row>
    <row r="110" spans="2:15" ht="21" x14ac:dyDescent="0.25">
      <c r="B110" s="59" t="s">
        <v>532</v>
      </c>
      <c r="C110" s="59" t="s">
        <v>2</v>
      </c>
      <c r="D110" s="181" t="s">
        <v>0</v>
      </c>
      <c r="E110" s="11" t="s">
        <v>533</v>
      </c>
      <c r="F110" s="51" t="s">
        <v>5</v>
      </c>
      <c r="G110" s="51" t="s">
        <v>1</v>
      </c>
      <c r="H110" s="52">
        <v>214</v>
      </c>
      <c r="I110" s="52">
        <v>200</v>
      </c>
      <c r="J110" s="173" t="s">
        <v>314</v>
      </c>
      <c r="K110" s="11" t="s">
        <v>315</v>
      </c>
      <c r="L110" s="11" t="s">
        <v>280</v>
      </c>
      <c r="M110" s="60">
        <v>0</v>
      </c>
      <c r="N110" s="11" t="s">
        <v>280</v>
      </c>
      <c r="O110" s="132"/>
    </row>
    <row r="111" spans="2:15" ht="21" x14ac:dyDescent="0.25">
      <c r="B111" s="59" t="s">
        <v>534</v>
      </c>
      <c r="C111" s="59" t="s">
        <v>2</v>
      </c>
      <c r="D111" s="181" t="s">
        <v>4</v>
      </c>
      <c r="E111" s="11" t="s">
        <v>455</v>
      </c>
      <c r="F111" s="51" t="s">
        <v>5</v>
      </c>
      <c r="G111" s="51" t="s">
        <v>1</v>
      </c>
      <c r="H111" s="52">
        <v>180.03</v>
      </c>
      <c r="I111" s="52">
        <v>168.25</v>
      </c>
      <c r="J111" s="173" t="s">
        <v>535</v>
      </c>
      <c r="K111" s="11" t="s">
        <v>138</v>
      </c>
      <c r="L111" s="11" t="s">
        <v>280</v>
      </c>
      <c r="M111" s="60">
        <v>0</v>
      </c>
      <c r="N111" s="11" t="s">
        <v>280</v>
      </c>
      <c r="O111" s="132"/>
    </row>
    <row r="112" spans="2:15" ht="42" x14ac:dyDescent="0.25">
      <c r="B112" s="59" t="s">
        <v>536</v>
      </c>
      <c r="C112" s="11" t="s">
        <v>2</v>
      </c>
      <c r="D112" s="51" t="s">
        <v>4</v>
      </c>
      <c r="E112" s="51" t="s">
        <v>537</v>
      </c>
      <c r="F112" s="51" t="s">
        <v>45</v>
      </c>
      <c r="G112" s="51" t="s">
        <v>1</v>
      </c>
      <c r="H112" s="180">
        <v>100</v>
      </c>
      <c r="I112" s="54">
        <f>H112/1.07</f>
        <v>93.457943925233636</v>
      </c>
      <c r="J112" s="51" t="s">
        <v>341</v>
      </c>
      <c r="K112" s="51" t="s">
        <v>90</v>
      </c>
      <c r="L112" s="11" t="s">
        <v>280</v>
      </c>
      <c r="M112" s="68" t="s">
        <v>242</v>
      </c>
      <c r="N112" s="11" t="s">
        <v>280</v>
      </c>
      <c r="O112" s="132"/>
    </row>
    <row r="113" spans="2:15" ht="21" x14ac:dyDescent="0.25">
      <c r="B113" s="59" t="s">
        <v>538</v>
      </c>
      <c r="C113" s="11" t="s">
        <v>64</v>
      </c>
      <c r="D113" s="51" t="s">
        <v>0</v>
      </c>
      <c r="E113" s="51" t="s">
        <v>198</v>
      </c>
      <c r="F113" s="51" t="s">
        <v>41</v>
      </c>
      <c r="G113" s="132" t="s">
        <v>30</v>
      </c>
      <c r="H113" s="180">
        <v>103000</v>
      </c>
      <c r="I113" s="54"/>
      <c r="J113" s="51"/>
      <c r="K113" s="51"/>
      <c r="L113" s="11"/>
      <c r="M113" s="68"/>
      <c r="N113" s="11"/>
      <c r="O113" s="132"/>
    </row>
    <row r="114" spans="2:15" x14ac:dyDescent="0.25">
      <c r="B114" s="59" t="s">
        <v>539</v>
      </c>
      <c r="C114" s="164" t="s">
        <v>2</v>
      </c>
      <c r="D114" s="51" t="s">
        <v>4</v>
      </c>
      <c r="E114" s="11" t="s">
        <v>381</v>
      </c>
      <c r="F114" s="11" t="s">
        <v>45</v>
      </c>
      <c r="G114" s="11" t="s">
        <v>1</v>
      </c>
      <c r="H114" s="52">
        <v>1000</v>
      </c>
      <c r="I114" s="52">
        <f>859.64/1.07</f>
        <v>803.40186915887841</v>
      </c>
      <c r="J114" s="11" t="s">
        <v>266</v>
      </c>
      <c r="K114" s="60" t="s">
        <v>38</v>
      </c>
      <c r="L114" s="138" t="s">
        <v>252</v>
      </c>
      <c r="M114" s="11" t="s">
        <v>242</v>
      </c>
      <c r="N114" s="11" t="s">
        <v>252</v>
      </c>
      <c r="O114" s="132"/>
    </row>
    <row r="115" spans="2:15" x14ac:dyDescent="0.25">
      <c r="B115" s="59" t="s">
        <v>540</v>
      </c>
      <c r="C115" s="164" t="s">
        <v>2</v>
      </c>
      <c r="D115" s="51" t="s">
        <v>0</v>
      </c>
      <c r="E115" s="11" t="s">
        <v>541</v>
      </c>
      <c r="F115" s="11" t="s">
        <v>41</v>
      </c>
      <c r="G115" s="11" t="s">
        <v>1</v>
      </c>
      <c r="H115" s="52">
        <v>750</v>
      </c>
      <c r="I115" s="52">
        <v>802.5</v>
      </c>
      <c r="J115" s="11" t="s">
        <v>542</v>
      </c>
      <c r="K115" s="60" t="s">
        <v>543</v>
      </c>
      <c r="L115" s="138" t="s">
        <v>177</v>
      </c>
      <c r="M115" s="11" t="s">
        <v>242</v>
      </c>
      <c r="N115" s="11" t="s">
        <v>177</v>
      </c>
      <c r="O115" s="132"/>
    </row>
    <row r="116" spans="2:15" x14ac:dyDescent="0.25">
      <c r="B116" s="59" t="s">
        <v>544</v>
      </c>
      <c r="C116" s="164" t="s">
        <v>2</v>
      </c>
      <c r="D116" s="51" t="s">
        <v>4</v>
      </c>
      <c r="E116" s="11" t="s">
        <v>545</v>
      </c>
      <c r="F116" s="11" t="s">
        <v>45</v>
      </c>
      <c r="G116" s="11" t="s">
        <v>1</v>
      </c>
      <c r="H116" s="52">
        <v>1450</v>
      </c>
      <c r="I116" s="52"/>
      <c r="J116" s="11" t="s">
        <v>553</v>
      </c>
      <c r="K116" s="60" t="s">
        <v>543</v>
      </c>
      <c r="L116" s="138" t="s">
        <v>177</v>
      </c>
      <c r="M116" s="11" t="s">
        <v>242</v>
      </c>
      <c r="N116" s="11" t="s">
        <v>177</v>
      </c>
      <c r="O116" s="132"/>
    </row>
    <row r="117" spans="2:15" ht="31.5" x14ac:dyDescent="0.25">
      <c r="B117" s="59" t="s">
        <v>546</v>
      </c>
      <c r="C117" s="59" t="s">
        <v>2</v>
      </c>
      <c r="D117" s="51" t="s">
        <v>4</v>
      </c>
      <c r="E117" s="51" t="s">
        <v>551</v>
      </c>
      <c r="F117" s="51" t="s">
        <v>547</v>
      </c>
      <c r="G117" s="51" t="s">
        <v>1</v>
      </c>
      <c r="H117" s="174">
        <v>150</v>
      </c>
      <c r="I117" s="174">
        <v>136</v>
      </c>
      <c r="J117" s="51" t="s">
        <v>548</v>
      </c>
      <c r="K117" s="51" t="s">
        <v>549</v>
      </c>
      <c r="L117" s="11" t="s">
        <v>280</v>
      </c>
      <c r="M117" s="59" t="s">
        <v>242</v>
      </c>
      <c r="N117" s="11" t="s">
        <v>280</v>
      </c>
      <c r="O117" s="132"/>
    </row>
    <row r="118" spans="2:15" ht="42" x14ac:dyDescent="0.25">
      <c r="B118" s="59" t="s">
        <v>550</v>
      </c>
      <c r="C118" s="59" t="s">
        <v>2</v>
      </c>
      <c r="D118" s="51" t="s">
        <v>4</v>
      </c>
      <c r="E118" s="51" t="s">
        <v>552</v>
      </c>
      <c r="F118" s="51" t="s">
        <v>547</v>
      </c>
      <c r="G118" s="51" t="s">
        <v>1</v>
      </c>
      <c r="H118" s="174">
        <v>100</v>
      </c>
      <c r="I118" s="174">
        <v>90</v>
      </c>
      <c r="J118" s="51" t="s">
        <v>548</v>
      </c>
      <c r="K118" s="51" t="s">
        <v>549</v>
      </c>
      <c r="L118" s="11" t="s">
        <v>280</v>
      </c>
      <c r="M118" s="59" t="s">
        <v>242</v>
      </c>
      <c r="N118" s="11" t="s">
        <v>280</v>
      </c>
      <c r="O118" s="132"/>
    </row>
    <row r="119" spans="2:15" ht="42" x14ac:dyDescent="0.25">
      <c r="B119" s="170" t="s">
        <v>554</v>
      </c>
      <c r="C119" s="165" t="s">
        <v>2</v>
      </c>
      <c r="D119" s="132" t="s">
        <v>4</v>
      </c>
      <c r="E119" s="165" t="s">
        <v>322</v>
      </c>
      <c r="F119" s="132" t="s">
        <v>41</v>
      </c>
      <c r="G119" s="165" t="s">
        <v>1</v>
      </c>
      <c r="H119" s="163">
        <v>1500</v>
      </c>
      <c r="I119" s="163">
        <v>1049.1199999999999</v>
      </c>
      <c r="J119" s="167" t="s">
        <v>269</v>
      </c>
      <c r="K119" s="167" t="s">
        <v>36</v>
      </c>
      <c r="L119" s="167" t="s">
        <v>177</v>
      </c>
      <c r="M119" s="167" t="s">
        <v>242</v>
      </c>
      <c r="N119" s="167" t="s">
        <v>177</v>
      </c>
      <c r="O119" s="132"/>
    </row>
    <row r="120" spans="2:15" ht="52.5" x14ac:dyDescent="0.25">
      <c r="B120" s="170" t="s">
        <v>557</v>
      </c>
      <c r="C120" s="165" t="s">
        <v>2</v>
      </c>
      <c r="D120" s="132" t="s">
        <v>4</v>
      </c>
      <c r="E120" s="165" t="s">
        <v>558</v>
      </c>
      <c r="F120" s="132" t="s">
        <v>547</v>
      </c>
      <c r="G120" s="165" t="s">
        <v>1</v>
      </c>
      <c r="H120" s="163">
        <v>5000</v>
      </c>
      <c r="I120" s="163">
        <v>3303</v>
      </c>
      <c r="J120" s="163" t="s">
        <v>47</v>
      </c>
      <c r="K120" s="163" t="s">
        <v>556</v>
      </c>
      <c r="L120" s="167" t="s">
        <v>252</v>
      </c>
      <c r="M120" s="167" t="s">
        <v>242</v>
      </c>
      <c r="N120" s="167" t="s">
        <v>252</v>
      </c>
      <c r="O120" s="132"/>
    </row>
    <row r="121" spans="2:15" ht="31.5" x14ac:dyDescent="0.25">
      <c r="B121" s="132" t="s">
        <v>559</v>
      </c>
      <c r="C121" s="164" t="s">
        <v>2</v>
      </c>
      <c r="D121" s="51" t="s">
        <v>0</v>
      </c>
      <c r="E121" s="51" t="s">
        <v>561</v>
      </c>
      <c r="F121" s="132" t="s">
        <v>45</v>
      </c>
      <c r="G121" s="132" t="s">
        <v>1</v>
      </c>
      <c r="H121" s="54">
        <v>500</v>
      </c>
      <c r="I121" s="54">
        <v>300</v>
      </c>
      <c r="J121" s="137" t="s">
        <v>119</v>
      </c>
      <c r="K121" s="11" t="s">
        <v>120</v>
      </c>
      <c r="L121" s="138" t="s">
        <v>252</v>
      </c>
      <c r="M121" s="11" t="s">
        <v>242</v>
      </c>
      <c r="N121" s="11" t="s">
        <v>252</v>
      </c>
      <c r="O121" s="132"/>
    </row>
    <row r="122" spans="2:15" ht="31.5" x14ac:dyDescent="0.25">
      <c r="B122" s="132" t="s">
        <v>581</v>
      </c>
      <c r="C122" s="164" t="s">
        <v>2</v>
      </c>
      <c r="D122" s="51" t="s">
        <v>0</v>
      </c>
      <c r="E122" s="51" t="s">
        <v>561</v>
      </c>
      <c r="F122" s="132" t="s">
        <v>45</v>
      </c>
      <c r="G122" s="132" t="s">
        <v>1</v>
      </c>
      <c r="H122" s="54">
        <v>300</v>
      </c>
      <c r="I122" s="54">
        <v>160</v>
      </c>
      <c r="J122" s="137" t="s">
        <v>119</v>
      </c>
      <c r="K122" s="11" t="s">
        <v>560</v>
      </c>
      <c r="L122" s="138" t="s">
        <v>252</v>
      </c>
      <c r="M122" s="11" t="s">
        <v>242</v>
      </c>
      <c r="N122" s="11" t="s">
        <v>252</v>
      </c>
      <c r="O122" s="132"/>
    </row>
    <row r="123" spans="2:15" ht="52.5" x14ac:dyDescent="0.25">
      <c r="B123" s="59" t="s">
        <v>563</v>
      </c>
      <c r="C123" s="59" t="s">
        <v>2</v>
      </c>
      <c r="D123" s="51" t="s">
        <v>0</v>
      </c>
      <c r="E123" s="51" t="s">
        <v>562</v>
      </c>
      <c r="F123" s="51" t="s">
        <v>5</v>
      </c>
      <c r="G123" s="51" t="s">
        <v>1</v>
      </c>
      <c r="H123" s="174">
        <v>128.4</v>
      </c>
      <c r="I123" s="174">
        <v>120</v>
      </c>
      <c r="J123" s="173" t="s">
        <v>314</v>
      </c>
      <c r="K123" s="11" t="s">
        <v>315</v>
      </c>
      <c r="L123" s="11" t="s">
        <v>280</v>
      </c>
      <c r="M123" s="59">
        <v>0</v>
      </c>
      <c r="N123" s="11" t="s">
        <v>280</v>
      </c>
      <c r="O123" s="132"/>
    </row>
    <row r="124" spans="2:15" ht="21" x14ac:dyDescent="0.25">
      <c r="B124" s="59" t="s">
        <v>564</v>
      </c>
      <c r="C124" s="164" t="s">
        <v>2</v>
      </c>
      <c r="D124" s="51" t="s">
        <v>4</v>
      </c>
      <c r="E124" s="51" t="s">
        <v>565</v>
      </c>
      <c r="F124" s="51" t="s">
        <v>5</v>
      </c>
      <c r="G124" s="132" t="s">
        <v>1</v>
      </c>
      <c r="H124" s="180">
        <v>195.2</v>
      </c>
      <c r="I124" s="54">
        <v>189.57</v>
      </c>
      <c r="J124" s="54" t="s">
        <v>374</v>
      </c>
      <c r="K124" s="137" t="s">
        <v>51</v>
      </c>
      <c r="L124" s="11" t="s">
        <v>280</v>
      </c>
      <c r="M124" s="68" t="s">
        <v>242</v>
      </c>
      <c r="N124" s="11" t="s">
        <v>280</v>
      </c>
      <c r="O124" s="132"/>
    </row>
    <row r="125" spans="2:15" x14ac:dyDescent="0.25">
      <c r="B125" s="171" t="s">
        <v>566</v>
      </c>
      <c r="C125" s="11" t="s">
        <v>2</v>
      </c>
      <c r="D125" s="11" t="s">
        <v>4</v>
      </c>
      <c r="E125" s="178" t="s">
        <v>195</v>
      </c>
      <c r="F125" s="132" t="s">
        <v>5</v>
      </c>
      <c r="G125" s="11" t="s">
        <v>1</v>
      </c>
      <c r="H125" s="52">
        <v>334.24</v>
      </c>
      <c r="I125" s="52">
        <v>344.27</v>
      </c>
      <c r="J125" s="11" t="s">
        <v>279</v>
      </c>
      <c r="K125" s="11" t="s">
        <v>37</v>
      </c>
      <c r="L125" s="11" t="s">
        <v>280</v>
      </c>
      <c r="M125" s="11" t="s">
        <v>242</v>
      </c>
      <c r="N125" s="11" t="s">
        <v>280</v>
      </c>
      <c r="O125" s="132"/>
    </row>
    <row r="126" spans="2:15" x14ac:dyDescent="0.25">
      <c r="B126" s="59" t="s">
        <v>567</v>
      </c>
      <c r="C126" s="164" t="s">
        <v>2</v>
      </c>
      <c r="D126" s="51" t="s">
        <v>0</v>
      </c>
      <c r="E126" s="11" t="s">
        <v>568</v>
      </c>
      <c r="F126" s="11" t="s">
        <v>45</v>
      </c>
      <c r="G126" s="11" t="s">
        <v>30</v>
      </c>
      <c r="H126" s="52">
        <v>400</v>
      </c>
      <c r="I126" s="52">
        <v>350</v>
      </c>
      <c r="J126" s="10" t="s">
        <v>569</v>
      </c>
      <c r="K126" s="11" t="s">
        <v>570</v>
      </c>
      <c r="L126" s="138" t="s">
        <v>252</v>
      </c>
      <c r="M126" s="11" t="s">
        <v>242</v>
      </c>
      <c r="N126" s="11" t="s">
        <v>252</v>
      </c>
      <c r="O126" s="132"/>
    </row>
    <row r="127" spans="2:15" ht="21" x14ac:dyDescent="0.25">
      <c r="B127" s="59" t="s">
        <v>571</v>
      </c>
      <c r="C127" s="59" t="s">
        <v>2</v>
      </c>
      <c r="D127" s="181" t="s">
        <v>4</v>
      </c>
      <c r="E127" s="11" t="s">
        <v>455</v>
      </c>
      <c r="F127" s="51" t="s">
        <v>5</v>
      </c>
      <c r="G127" s="51" t="s">
        <v>1</v>
      </c>
      <c r="H127" s="52">
        <v>223.92</v>
      </c>
      <c r="I127" s="52">
        <v>210.01</v>
      </c>
      <c r="J127" s="173" t="s">
        <v>535</v>
      </c>
      <c r="K127" s="11" t="s">
        <v>138</v>
      </c>
      <c r="L127" s="11" t="s">
        <v>280</v>
      </c>
      <c r="M127" s="60">
        <v>0</v>
      </c>
      <c r="N127" s="11" t="s">
        <v>280</v>
      </c>
      <c r="O127" s="132"/>
    </row>
    <row r="128" spans="2:15" ht="21" x14ac:dyDescent="0.25">
      <c r="B128" s="59" t="s">
        <v>572</v>
      </c>
      <c r="C128" s="59" t="s">
        <v>2</v>
      </c>
      <c r="D128" s="181" t="s">
        <v>4</v>
      </c>
      <c r="E128" s="11" t="s">
        <v>455</v>
      </c>
      <c r="F128" s="51" t="s">
        <v>5</v>
      </c>
      <c r="G128" s="51" t="s">
        <v>1</v>
      </c>
      <c r="H128" s="52">
        <v>30.97</v>
      </c>
      <c r="I128" s="52">
        <v>210.01</v>
      </c>
      <c r="J128" s="173" t="s">
        <v>535</v>
      </c>
      <c r="K128" s="11" t="s">
        <v>138</v>
      </c>
      <c r="L128" s="11" t="s">
        <v>280</v>
      </c>
      <c r="M128" s="60">
        <v>0</v>
      </c>
      <c r="N128" s="11" t="s">
        <v>280</v>
      </c>
      <c r="O128" s="132"/>
    </row>
    <row r="129" spans="2:15" ht="42" x14ac:dyDescent="0.25">
      <c r="B129" s="170" t="s">
        <v>573</v>
      </c>
      <c r="C129" s="165" t="s">
        <v>2</v>
      </c>
      <c r="D129" s="132" t="s">
        <v>4</v>
      </c>
      <c r="E129" s="165" t="s">
        <v>322</v>
      </c>
      <c r="F129" s="132" t="s">
        <v>41</v>
      </c>
      <c r="G129" s="165" t="s">
        <v>1</v>
      </c>
      <c r="H129" s="163">
        <v>677.6</v>
      </c>
      <c r="I129" s="163">
        <v>633.98</v>
      </c>
      <c r="J129" s="167" t="s">
        <v>269</v>
      </c>
      <c r="K129" s="167" t="s">
        <v>36</v>
      </c>
      <c r="L129" s="167" t="s">
        <v>177</v>
      </c>
      <c r="M129" s="167" t="s">
        <v>242</v>
      </c>
      <c r="N129" s="167" t="s">
        <v>177</v>
      </c>
      <c r="O129" s="132"/>
    </row>
    <row r="130" spans="2:15" x14ac:dyDescent="0.25">
      <c r="B130" s="171" t="s">
        <v>574</v>
      </c>
      <c r="C130" s="11" t="s">
        <v>2</v>
      </c>
      <c r="D130" s="11" t="s">
        <v>4</v>
      </c>
      <c r="E130" s="178" t="s">
        <v>576</v>
      </c>
      <c r="F130" s="132" t="s">
        <v>45</v>
      </c>
      <c r="G130" s="11" t="s">
        <v>1</v>
      </c>
      <c r="H130" s="52">
        <v>250</v>
      </c>
      <c r="I130" s="52">
        <v>195</v>
      </c>
      <c r="J130" s="11" t="s">
        <v>53</v>
      </c>
      <c r="K130" s="11" t="s">
        <v>34</v>
      </c>
      <c r="L130" s="11" t="s">
        <v>252</v>
      </c>
      <c r="M130" s="11" t="s">
        <v>242</v>
      </c>
      <c r="N130" s="11" t="s">
        <v>252</v>
      </c>
      <c r="O130" s="132"/>
    </row>
    <row r="131" spans="2:15" x14ac:dyDescent="0.25">
      <c r="B131" s="171" t="s">
        <v>580</v>
      </c>
      <c r="C131" s="11" t="s">
        <v>2</v>
      </c>
      <c r="D131" s="11" t="s">
        <v>4</v>
      </c>
      <c r="E131" s="178" t="s">
        <v>577</v>
      </c>
      <c r="F131" s="132" t="s">
        <v>45</v>
      </c>
      <c r="G131" s="11" t="s">
        <v>1</v>
      </c>
      <c r="H131" s="52">
        <v>1000</v>
      </c>
      <c r="I131" s="52">
        <v>924</v>
      </c>
      <c r="J131" s="11" t="s">
        <v>53</v>
      </c>
      <c r="K131" s="11" t="s">
        <v>575</v>
      </c>
      <c r="L131" s="11" t="s">
        <v>252</v>
      </c>
      <c r="M131" s="11" t="s">
        <v>242</v>
      </c>
      <c r="N131" s="11" t="s">
        <v>252</v>
      </c>
      <c r="O131" s="132"/>
    </row>
    <row r="132" spans="2:15" ht="42" x14ac:dyDescent="0.25">
      <c r="B132" s="59" t="s">
        <v>578</v>
      </c>
      <c r="C132" s="11" t="s">
        <v>2</v>
      </c>
      <c r="D132" s="51" t="s">
        <v>0</v>
      </c>
      <c r="E132" s="51" t="s">
        <v>579</v>
      </c>
      <c r="F132" s="51" t="s">
        <v>45</v>
      </c>
      <c r="G132" s="51"/>
      <c r="H132" s="180"/>
      <c r="I132" s="54"/>
      <c r="J132" s="51" t="s">
        <v>341</v>
      </c>
      <c r="K132" s="51" t="s">
        <v>90</v>
      </c>
      <c r="L132" s="11" t="s">
        <v>252</v>
      </c>
      <c r="M132" s="68" t="s">
        <v>242</v>
      </c>
      <c r="N132" s="11" t="s">
        <v>280</v>
      </c>
      <c r="O132" s="132"/>
    </row>
    <row r="133" spans="2:15" ht="63" x14ac:dyDescent="0.25">
      <c r="B133" s="59" t="s">
        <v>582</v>
      </c>
      <c r="C133" s="11" t="s">
        <v>2</v>
      </c>
      <c r="D133" s="51" t="s">
        <v>0</v>
      </c>
      <c r="E133" s="51" t="s">
        <v>586</v>
      </c>
      <c r="F133" s="51" t="s">
        <v>3</v>
      </c>
      <c r="G133" s="51" t="s">
        <v>1</v>
      </c>
      <c r="H133" s="180">
        <v>1499</v>
      </c>
      <c r="I133" s="54">
        <v>2400</v>
      </c>
      <c r="J133" s="51" t="s">
        <v>584</v>
      </c>
      <c r="K133" s="51" t="s">
        <v>585</v>
      </c>
      <c r="L133" s="11" t="s">
        <v>252</v>
      </c>
      <c r="M133" s="68" t="s">
        <v>242</v>
      </c>
      <c r="N133" s="11" t="s">
        <v>252</v>
      </c>
      <c r="O133" s="132"/>
    </row>
    <row r="134" spans="2:15" ht="63" x14ac:dyDescent="0.25">
      <c r="B134" s="59" t="s">
        <v>587</v>
      </c>
      <c r="C134" s="11" t="s">
        <v>2</v>
      </c>
      <c r="D134" s="51" t="s">
        <v>0</v>
      </c>
      <c r="E134" s="51" t="s">
        <v>583</v>
      </c>
      <c r="F134" s="51" t="s">
        <v>3</v>
      </c>
      <c r="G134" s="51" t="s">
        <v>1</v>
      </c>
      <c r="H134" s="180">
        <v>2400</v>
      </c>
      <c r="I134" s="54">
        <v>2400</v>
      </c>
      <c r="J134" s="51" t="s">
        <v>584</v>
      </c>
      <c r="K134" s="51" t="s">
        <v>585</v>
      </c>
      <c r="L134" s="11" t="s">
        <v>252</v>
      </c>
      <c r="M134" s="68" t="s">
        <v>242</v>
      </c>
      <c r="N134" s="11" t="s">
        <v>252</v>
      </c>
      <c r="O134" s="132"/>
    </row>
    <row r="135" spans="2:15" ht="42" x14ac:dyDescent="0.25">
      <c r="B135" s="132" t="s">
        <v>588</v>
      </c>
      <c r="C135" s="164" t="s">
        <v>2</v>
      </c>
      <c r="D135" s="51" t="s">
        <v>0</v>
      </c>
      <c r="E135" s="51" t="s">
        <v>589</v>
      </c>
      <c r="F135" s="132" t="s">
        <v>45</v>
      </c>
      <c r="G135" s="132" t="s">
        <v>1</v>
      </c>
      <c r="H135" s="54">
        <v>700</v>
      </c>
      <c r="I135" s="54">
        <v>560</v>
      </c>
      <c r="J135" s="137" t="s">
        <v>119</v>
      </c>
      <c r="K135" s="11" t="s">
        <v>120</v>
      </c>
      <c r="L135" s="138" t="s">
        <v>252</v>
      </c>
      <c r="M135" s="11" t="s">
        <v>242</v>
      </c>
      <c r="N135" s="11" t="s">
        <v>252</v>
      </c>
      <c r="O135" s="132"/>
    </row>
    <row r="136" spans="2:15" ht="21" x14ac:dyDescent="0.25">
      <c r="B136" s="132" t="s">
        <v>590</v>
      </c>
      <c r="C136" s="164" t="s">
        <v>2</v>
      </c>
      <c r="D136" s="51" t="s">
        <v>0</v>
      </c>
      <c r="E136" s="51" t="s">
        <v>591</v>
      </c>
      <c r="F136" s="132" t="s">
        <v>5</v>
      </c>
      <c r="G136" s="132" t="s">
        <v>1</v>
      </c>
      <c r="H136" s="54"/>
      <c r="I136" s="54"/>
      <c r="J136" s="137"/>
      <c r="K136" s="11"/>
      <c r="L136" s="138"/>
      <c r="M136" s="11"/>
      <c r="N136" s="11"/>
      <c r="O136" s="132"/>
    </row>
    <row r="137" spans="2:15" ht="21" x14ac:dyDescent="0.25">
      <c r="B137" s="132" t="s">
        <v>592</v>
      </c>
      <c r="C137" s="164" t="s">
        <v>227</v>
      </c>
      <c r="D137" s="51" t="s">
        <v>0</v>
      </c>
      <c r="E137" s="51" t="s">
        <v>593</v>
      </c>
      <c r="F137" s="132" t="s">
        <v>3</v>
      </c>
      <c r="G137" s="11" t="s">
        <v>30</v>
      </c>
      <c r="H137" s="54"/>
      <c r="I137" s="54"/>
      <c r="J137" s="137"/>
      <c r="K137" s="11"/>
      <c r="L137" s="138"/>
      <c r="M137" s="11"/>
      <c r="N137" s="11"/>
      <c r="O137" s="132"/>
    </row>
    <row r="138" spans="2:15" ht="21" x14ac:dyDescent="0.25">
      <c r="B138" s="132" t="s">
        <v>594</v>
      </c>
      <c r="C138" s="164" t="s">
        <v>2</v>
      </c>
      <c r="D138" s="51" t="s">
        <v>0</v>
      </c>
      <c r="E138" s="51" t="s">
        <v>595</v>
      </c>
      <c r="F138" s="132" t="s">
        <v>5</v>
      </c>
      <c r="G138" s="11" t="s">
        <v>1</v>
      </c>
      <c r="H138" s="54">
        <v>5149.87</v>
      </c>
      <c r="I138" s="54">
        <v>4812.96</v>
      </c>
      <c r="J138" s="137" t="s">
        <v>625</v>
      </c>
      <c r="K138" s="11" t="s">
        <v>624</v>
      </c>
      <c r="L138" s="138" t="s">
        <v>250</v>
      </c>
      <c r="M138" s="11" t="s">
        <v>242</v>
      </c>
      <c r="N138" s="11" t="s">
        <v>250</v>
      </c>
      <c r="O138" s="132"/>
    </row>
    <row r="139" spans="2:15" ht="42" x14ac:dyDescent="0.25">
      <c r="B139" s="132" t="s">
        <v>596</v>
      </c>
      <c r="C139" s="164" t="s">
        <v>2</v>
      </c>
      <c r="D139" s="51" t="s">
        <v>0</v>
      </c>
      <c r="E139" s="51" t="s">
        <v>597</v>
      </c>
      <c r="F139" s="132" t="s">
        <v>31</v>
      </c>
      <c r="G139" s="11" t="s">
        <v>1</v>
      </c>
      <c r="H139" s="54">
        <v>288</v>
      </c>
      <c r="I139" s="54">
        <v>288</v>
      </c>
      <c r="J139" s="137" t="s">
        <v>598</v>
      </c>
      <c r="K139" s="11" t="s">
        <v>599</v>
      </c>
      <c r="L139" s="138" t="s">
        <v>600</v>
      </c>
      <c r="M139" s="11" t="s">
        <v>242</v>
      </c>
      <c r="N139" s="11" t="s">
        <v>600</v>
      </c>
      <c r="O139" s="132"/>
    </row>
    <row r="140" spans="2:15" ht="42" x14ac:dyDescent="0.25">
      <c r="B140" s="132" t="s">
        <v>601</v>
      </c>
      <c r="C140" s="164" t="s">
        <v>2</v>
      </c>
      <c r="D140" s="51" t="s">
        <v>0</v>
      </c>
      <c r="E140" s="51" t="s">
        <v>602</v>
      </c>
      <c r="F140" s="132" t="s">
        <v>31</v>
      </c>
      <c r="G140" s="11" t="s">
        <v>1</v>
      </c>
      <c r="H140" s="54">
        <v>990</v>
      </c>
      <c r="I140" s="54">
        <v>990</v>
      </c>
      <c r="J140" s="137" t="s">
        <v>603</v>
      </c>
      <c r="K140" s="11" t="s">
        <v>604</v>
      </c>
      <c r="L140" s="138" t="s">
        <v>177</v>
      </c>
      <c r="M140" s="11" t="s">
        <v>242</v>
      </c>
      <c r="N140" s="11" t="s">
        <v>177</v>
      </c>
      <c r="O140" s="132"/>
    </row>
    <row r="141" spans="2:15" ht="31.5" x14ac:dyDescent="0.25">
      <c r="B141" s="132" t="s">
        <v>605</v>
      </c>
      <c r="C141" s="164" t="s">
        <v>2</v>
      </c>
      <c r="D141" s="51" t="s">
        <v>4</v>
      </c>
      <c r="E141" s="51" t="s">
        <v>606</v>
      </c>
      <c r="F141" s="132" t="s">
        <v>31</v>
      </c>
      <c r="G141" s="11" t="s">
        <v>1</v>
      </c>
      <c r="H141" s="54">
        <v>1504.33</v>
      </c>
      <c r="I141" s="54">
        <v>1468.52</v>
      </c>
      <c r="J141" s="137" t="s">
        <v>633</v>
      </c>
      <c r="K141" s="11" t="s">
        <v>634</v>
      </c>
      <c r="L141" s="138" t="s">
        <v>177</v>
      </c>
      <c r="M141" s="11" t="s">
        <v>242</v>
      </c>
      <c r="N141" s="11" t="s">
        <v>177</v>
      </c>
      <c r="O141" s="132"/>
    </row>
    <row r="142" spans="2:15" ht="52.5" x14ac:dyDescent="0.25">
      <c r="B142" s="59" t="s">
        <v>607</v>
      </c>
      <c r="C142" s="11" t="s">
        <v>2</v>
      </c>
      <c r="D142" s="21" t="s">
        <v>23</v>
      </c>
      <c r="E142" s="37" t="s">
        <v>608</v>
      </c>
      <c r="F142" s="6" t="s">
        <v>5</v>
      </c>
      <c r="G142" s="10" t="s">
        <v>1</v>
      </c>
      <c r="H142" s="52">
        <v>1475</v>
      </c>
      <c r="I142" s="52" t="s">
        <v>612</v>
      </c>
      <c r="J142" s="4" t="s">
        <v>46</v>
      </c>
      <c r="K142" s="3" t="s">
        <v>29</v>
      </c>
      <c r="L142" s="10" t="s">
        <v>280</v>
      </c>
      <c r="M142" s="10">
        <v>0</v>
      </c>
      <c r="N142" s="10" t="s">
        <v>280</v>
      </c>
      <c r="O142" s="132"/>
    </row>
    <row r="143" spans="2:15" ht="42" x14ac:dyDescent="0.25">
      <c r="B143" s="59" t="s">
        <v>609</v>
      </c>
      <c r="C143" s="11" t="s">
        <v>2</v>
      </c>
      <c r="D143" s="21" t="s">
        <v>4</v>
      </c>
      <c r="E143" s="37" t="s">
        <v>630</v>
      </c>
      <c r="F143" s="6" t="s">
        <v>3</v>
      </c>
      <c r="G143" s="10" t="s">
        <v>1</v>
      </c>
      <c r="H143" s="10">
        <v>446.4</v>
      </c>
      <c r="I143" s="10">
        <v>446.4</v>
      </c>
      <c r="J143" s="4" t="s">
        <v>631</v>
      </c>
      <c r="K143" s="3" t="s">
        <v>632</v>
      </c>
      <c r="L143" s="10" t="str">
        <f>+L142</f>
        <v>1 DÍA</v>
      </c>
      <c r="M143" s="53" t="s">
        <v>242</v>
      </c>
      <c r="N143" s="53" t="s">
        <v>177</v>
      </c>
      <c r="O143" s="132"/>
    </row>
    <row r="144" spans="2:15" ht="52.5" x14ac:dyDescent="0.25">
      <c r="B144" s="59" t="s">
        <v>610</v>
      </c>
      <c r="C144" s="11" t="s">
        <v>2</v>
      </c>
      <c r="D144" s="21" t="s">
        <v>23</v>
      </c>
      <c r="E144" s="37" t="s">
        <v>611</v>
      </c>
      <c r="F144" s="6" t="s">
        <v>5</v>
      </c>
      <c r="G144" s="10" t="s">
        <v>1</v>
      </c>
      <c r="H144" s="184">
        <v>167.79</v>
      </c>
      <c r="I144" s="184">
        <v>156.81</v>
      </c>
      <c r="J144" s="4" t="s">
        <v>618</v>
      </c>
      <c r="K144" s="3" t="s">
        <v>619</v>
      </c>
      <c r="L144" s="10">
        <v>1</v>
      </c>
      <c r="M144" s="53" t="s">
        <v>242</v>
      </c>
      <c r="N144" s="53" t="s">
        <v>280</v>
      </c>
      <c r="O144" s="132"/>
    </row>
    <row r="145" spans="2:15" ht="21" x14ac:dyDescent="0.25">
      <c r="B145" s="59" t="s">
        <v>613</v>
      </c>
      <c r="C145" s="59" t="s">
        <v>2</v>
      </c>
      <c r="D145" s="181" t="s">
        <v>4</v>
      </c>
      <c r="E145" s="11" t="s">
        <v>616</v>
      </c>
      <c r="F145" s="51" t="s">
        <v>5</v>
      </c>
      <c r="G145" s="51" t="s">
        <v>1</v>
      </c>
      <c r="H145" s="52">
        <v>205.12</v>
      </c>
      <c r="I145" s="52">
        <v>194.1</v>
      </c>
      <c r="J145" s="173" t="s">
        <v>535</v>
      </c>
      <c r="K145" s="11" t="s">
        <v>138</v>
      </c>
      <c r="L145" s="11" t="s">
        <v>280</v>
      </c>
      <c r="M145" s="60">
        <v>0</v>
      </c>
      <c r="N145" s="11" t="s">
        <v>280</v>
      </c>
      <c r="O145" s="132"/>
    </row>
    <row r="146" spans="2:15" ht="21" x14ac:dyDescent="0.25">
      <c r="B146" s="59" t="s">
        <v>614</v>
      </c>
      <c r="C146" s="59" t="s">
        <v>2</v>
      </c>
      <c r="D146" s="181" t="s">
        <v>4</v>
      </c>
      <c r="E146" s="11" t="s">
        <v>455</v>
      </c>
      <c r="F146" s="51" t="s">
        <v>5</v>
      </c>
      <c r="G146" s="51" t="s">
        <v>1</v>
      </c>
      <c r="H146" s="52">
        <v>59.91</v>
      </c>
      <c r="I146" s="52">
        <v>55.62</v>
      </c>
      <c r="J146" s="173" t="s">
        <v>535</v>
      </c>
      <c r="K146" s="11" t="s">
        <v>138</v>
      </c>
      <c r="L146" s="11" t="s">
        <v>280</v>
      </c>
      <c r="M146" s="60">
        <v>0</v>
      </c>
      <c r="N146" s="11" t="s">
        <v>280</v>
      </c>
      <c r="O146" s="132"/>
    </row>
    <row r="147" spans="2:15" ht="21" x14ac:dyDescent="0.25">
      <c r="B147" s="59" t="s">
        <v>615</v>
      </c>
      <c r="C147" s="59" t="s">
        <v>2</v>
      </c>
      <c r="D147" s="181" t="s">
        <v>4</v>
      </c>
      <c r="E147" s="11" t="s">
        <v>617</v>
      </c>
      <c r="F147" s="51" t="s">
        <v>5</v>
      </c>
      <c r="G147" s="51" t="s">
        <v>1</v>
      </c>
      <c r="H147" s="52">
        <v>449.2</v>
      </c>
      <c r="I147" s="52">
        <v>420.13</v>
      </c>
      <c r="J147" s="173" t="s">
        <v>535</v>
      </c>
      <c r="K147" s="11" t="s">
        <v>138</v>
      </c>
      <c r="L147" s="11" t="s">
        <v>280</v>
      </c>
      <c r="M147" s="60">
        <v>0</v>
      </c>
      <c r="N147" s="11" t="s">
        <v>280</v>
      </c>
      <c r="O147" s="132"/>
    </row>
    <row r="148" spans="2:15" ht="31.5" x14ac:dyDescent="0.25">
      <c r="B148" s="59" t="s">
        <v>620</v>
      </c>
      <c r="C148" s="164" t="s">
        <v>2</v>
      </c>
      <c r="D148" s="51" t="s">
        <v>0</v>
      </c>
      <c r="E148" s="51" t="s">
        <v>621</v>
      </c>
      <c r="F148" s="132" t="s">
        <v>5</v>
      </c>
      <c r="G148" s="132" t="s">
        <v>1</v>
      </c>
      <c r="H148" s="54">
        <v>119.22</v>
      </c>
      <c r="I148" s="54">
        <v>111.42</v>
      </c>
      <c r="J148" s="137" t="s">
        <v>358</v>
      </c>
      <c r="K148" s="11" t="s">
        <v>359</v>
      </c>
      <c r="L148" s="11" t="s">
        <v>280</v>
      </c>
      <c r="M148" s="59">
        <f>+M147</f>
        <v>0</v>
      </c>
      <c r="N148" s="11" t="s">
        <v>280</v>
      </c>
      <c r="O148" s="132"/>
    </row>
    <row r="149" spans="2:15" ht="31.5" x14ac:dyDescent="0.25">
      <c r="B149" s="132" t="s">
        <v>622</v>
      </c>
      <c r="C149" s="164" t="s">
        <v>2</v>
      </c>
      <c r="D149" s="51" t="s">
        <v>0</v>
      </c>
      <c r="E149" s="51" t="s">
        <v>623</v>
      </c>
      <c r="F149" s="132" t="s">
        <v>5</v>
      </c>
      <c r="G149" s="132" t="s">
        <v>1</v>
      </c>
      <c r="H149" s="54">
        <v>418.53</v>
      </c>
      <c r="I149" s="54">
        <v>391.14</v>
      </c>
      <c r="J149" s="173" t="s">
        <v>307</v>
      </c>
      <c r="K149" s="11" t="s">
        <v>91</v>
      </c>
      <c r="L149" s="11" t="s">
        <v>280</v>
      </c>
      <c r="M149" s="11" t="s">
        <v>242</v>
      </c>
      <c r="N149" s="11" t="s">
        <v>280</v>
      </c>
      <c r="O149" s="132"/>
    </row>
    <row r="150" spans="2:15" ht="31.5" x14ac:dyDescent="0.25">
      <c r="B150" s="132" t="s">
        <v>626</v>
      </c>
      <c r="C150" s="164" t="s">
        <v>2</v>
      </c>
      <c r="D150" s="51" t="s">
        <v>0</v>
      </c>
      <c r="E150" s="51" t="s">
        <v>627</v>
      </c>
      <c r="F150" s="132" t="s">
        <v>3</v>
      </c>
      <c r="G150" s="132" t="s">
        <v>1</v>
      </c>
      <c r="H150" s="54">
        <f>I150*1.07</f>
        <v>4066.0000000000005</v>
      </c>
      <c r="I150" s="54">
        <v>3800</v>
      </c>
      <c r="J150" s="173" t="s">
        <v>629</v>
      </c>
      <c r="K150" s="11" t="s">
        <v>628</v>
      </c>
      <c r="L150" s="11" t="s">
        <v>252</v>
      </c>
      <c r="M150" s="11" t="s">
        <v>242</v>
      </c>
      <c r="N150" s="11" t="s">
        <v>252</v>
      </c>
      <c r="O150" s="132"/>
    </row>
    <row r="151" spans="2:15" ht="63" x14ac:dyDescent="0.25">
      <c r="B151" s="132" t="s">
        <v>635</v>
      </c>
      <c r="C151" s="164" t="s">
        <v>2</v>
      </c>
      <c r="D151" s="51" t="s">
        <v>0</v>
      </c>
      <c r="E151" s="51" t="s">
        <v>636</v>
      </c>
      <c r="F151" s="132" t="s">
        <v>3</v>
      </c>
      <c r="G151" s="132" t="s">
        <v>1</v>
      </c>
      <c r="H151" s="54"/>
      <c r="I151" s="54"/>
      <c r="J151" s="173" t="s">
        <v>637</v>
      </c>
      <c r="K151" s="11" t="s">
        <v>638</v>
      </c>
      <c r="L151" s="11" t="s">
        <v>177</v>
      </c>
      <c r="M151" s="11" t="s">
        <v>242</v>
      </c>
      <c r="N151" s="11" t="str">
        <f>+N149</f>
        <v>1 DÍA</v>
      </c>
      <c r="O151" s="132"/>
    </row>
    <row r="152" spans="2:15" ht="63" x14ac:dyDescent="0.25">
      <c r="B152" s="132" t="s">
        <v>639</v>
      </c>
      <c r="C152" s="164" t="s">
        <v>2</v>
      </c>
      <c r="D152" s="51" t="s">
        <v>0</v>
      </c>
      <c r="E152" s="51" t="s">
        <v>640</v>
      </c>
      <c r="F152" s="132" t="s">
        <v>3</v>
      </c>
      <c r="G152" s="132" t="s">
        <v>1</v>
      </c>
      <c r="H152" s="54">
        <v>2506.0100000000002</v>
      </c>
      <c r="I152" s="54">
        <v>2506.0100000000002</v>
      </c>
      <c r="J152" s="173" t="s">
        <v>649</v>
      </c>
      <c r="K152" s="11" t="s">
        <v>650</v>
      </c>
      <c r="L152" s="11" t="s">
        <v>177</v>
      </c>
      <c r="M152" s="11" t="s">
        <v>242</v>
      </c>
      <c r="N152" s="11" t="str">
        <f>+N149</f>
        <v>1 DÍA</v>
      </c>
      <c r="O152" s="132"/>
    </row>
    <row r="153" spans="2:15" ht="42" x14ac:dyDescent="0.25">
      <c r="B153" s="59" t="s">
        <v>643</v>
      </c>
      <c r="C153" s="11" t="s">
        <v>2</v>
      </c>
      <c r="D153" s="59" t="s">
        <v>4</v>
      </c>
      <c r="E153" s="51" t="s">
        <v>644</v>
      </c>
      <c r="F153" s="59" t="s">
        <v>45</v>
      </c>
      <c r="G153" s="59" t="s">
        <v>1</v>
      </c>
      <c r="H153" s="151">
        <v>300</v>
      </c>
      <c r="I153" s="81">
        <v>271</v>
      </c>
      <c r="J153" s="51" t="s">
        <v>641</v>
      </c>
      <c r="K153" s="11" t="s">
        <v>642</v>
      </c>
      <c r="L153" s="59" t="s">
        <v>24</v>
      </c>
      <c r="M153" s="59" t="s">
        <v>242</v>
      </c>
      <c r="N153" s="59" t="s">
        <v>24</v>
      </c>
      <c r="O153" s="132"/>
    </row>
    <row r="154" spans="2:15" ht="42" x14ac:dyDescent="0.25">
      <c r="B154" s="59" t="s">
        <v>645</v>
      </c>
      <c r="C154" s="11" t="s">
        <v>2</v>
      </c>
      <c r="D154" s="59" t="s">
        <v>4</v>
      </c>
      <c r="E154" s="51" t="s">
        <v>646</v>
      </c>
      <c r="F154" s="59" t="s">
        <v>0</v>
      </c>
      <c r="G154" s="59" t="s">
        <v>1</v>
      </c>
      <c r="H154" s="151">
        <v>2981.46</v>
      </c>
      <c r="I154" s="81">
        <v>2913.48</v>
      </c>
      <c r="J154" s="51" t="s">
        <v>647</v>
      </c>
      <c r="K154" s="11" t="s">
        <v>648</v>
      </c>
      <c r="L154" s="59" t="s">
        <v>24</v>
      </c>
      <c r="M154" s="59" t="s">
        <v>242</v>
      </c>
      <c r="N154" s="59" t="s">
        <v>24</v>
      </c>
      <c r="O154" s="132"/>
    </row>
    <row r="155" spans="2:15" x14ac:dyDescent="0.25">
      <c r="B155" s="78" t="s">
        <v>651</v>
      </c>
      <c r="C155" s="11" t="s">
        <v>2</v>
      </c>
      <c r="D155" s="51" t="s">
        <v>4</v>
      </c>
      <c r="E155" s="178" t="s">
        <v>652</v>
      </c>
      <c r="F155" s="51" t="s">
        <v>547</v>
      </c>
      <c r="G155" s="34" t="s">
        <v>1</v>
      </c>
      <c r="H155" s="157">
        <v>175.76</v>
      </c>
      <c r="I155" s="158">
        <v>175.76</v>
      </c>
      <c r="J155" s="34" t="s">
        <v>85</v>
      </c>
      <c r="K155" s="34" t="s">
        <v>90</v>
      </c>
      <c r="L155" s="132" t="s">
        <v>24</v>
      </c>
      <c r="M155" s="132">
        <v>0</v>
      </c>
      <c r="N155" s="11" t="s">
        <v>280</v>
      </c>
      <c r="O155" s="132"/>
    </row>
    <row r="156" spans="2:15" ht="52.5" x14ac:dyDescent="0.25">
      <c r="B156" s="78" t="s">
        <v>653</v>
      </c>
      <c r="C156" s="11" t="s">
        <v>2</v>
      </c>
      <c r="D156" s="51" t="s">
        <v>4</v>
      </c>
      <c r="E156" s="178" t="s">
        <v>654</v>
      </c>
      <c r="F156" s="51" t="s">
        <v>3</v>
      </c>
      <c r="G156" s="34" t="s">
        <v>1</v>
      </c>
      <c r="H156" s="157"/>
      <c r="I156" s="158"/>
      <c r="J156" s="34" t="s">
        <v>655</v>
      </c>
      <c r="K156" s="34"/>
      <c r="L156" s="132" t="s">
        <v>24</v>
      </c>
      <c r="M156" s="132">
        <v>0</v>
      </c>
      <c r="N156" s="11" t="s">
        <v>280</v>
      </c>
      <c r="O156" s="132"/>
    </row>
    <row r="157" spans="2:15" ht="42" x14ac:dyDescent="0.25">
      <c r="B157" s="59" t="s">
        <v>656</v>
      </c>
      <c r="C157" s="164" t="s">
        <v>2</v>
      </c>
      <c r="D157" s="51" t="s">
        <v>4</v>
      </c>
      <c r="E157" s="51" t="s">
        <v>657</v>
      </c>
      <c r="F157" s="51" t="s">
        <v>45</v>
      </c>
      <c r="G157" s="132" t="s">
        <v>1</v>
      </c>
      <c r="H157" s="180">
        <v>300</v>
      </c>
      <c r="I157" s="54">
        <v>205</v>
      </c>
      <c r="J157" s="54" t="s">
        <v>658</v>
      </c>
      <c r="K157" s="137" t="s">
        <v>659</v>
      </c>
      <c r="L157" s="11" t="s">
        <v>280</v>
      </c>
      <c r="M157" s="68" t="s">
        <v>242</v>
      </c>
      <c r="N157" s="11" t="s">
        <v>280</v>
      </c>
      <c r="O157" s="132"/>
    </row>
    <row r="158" spans="2:15" ht="31.5" x14ac:dyDescent="0.25">
      <c r="B158" s="59" t="s">
        <v>660</v>
      </c>
      <c r="C158" s="164" t="s">
        <v>2</v>
      </c>
      <c r="D158" s="51" t="s">
        <v>4</v>
      </c>
      <c r="E158" s="51" t="s">
        <v>662</v>
      </c>
      <c r="F158" s="132" t="s">
        <v>5</v>
      </c>
      <c r="G158" s="132" t="s">
        <v>1</v>
      </c>
      <c r="H158" s="54">
        <v>139.77000000000001</v>
      </c>
      <c r="I158" s="54">
        <v>132.75</v>
      </c>
      <c r="J158" s="137" t="s">
        <v>447</v>
      </c>
      <c r="K158" s="11" t="s">
        <v>448</v>
      </c>
      <c r="L158" s="11" t="s">
        <v>280</v>
      </c>
      <c r="M158" s="59" t="str">
        <f>+M157</f>
        <v>NO</v>
      </c>
      <c r="N158" s="11" t="s">
        <v>280</v>
      </c>
      <c r="O158" s="132"/>
    </row>
    <row r="159" spans="2:15" ht="21" x14ac:dyDescent="0.25">
      <c r="B159" s="59" t="s">
        <v>661</v>
      </c>
      <c r="C159" s="59" t="s">
        <v>2</v>
      </c>
      <c r="D159" s="181" t="s">
        <v>4</v>
      </c>
      <c r="E159" s="11" t="s">
        <v>455</v>
      </c>
      <c r="F159" s="51" t="s">
        <v>5</v>
      </c>
      <c r="G159" s="51" t="s">
        <v>1</v>
      </c>
      <c r="H159" s="52">
        <v>113.35</v>
      </c>
      <c r="I159" s="52">
        <v>105.93</v>
      </c>
      <c r="J159" s="173" t="s">
        <v>535</v>
      </c>
      <c r="K159" s="11" t="s">
        <v>138</v>
      </c>
      <c r="L159" s="11" t="s">
        <v>280</v>
      </c>
      <c r="M159" s="60">
        <v>0</v>
      </c>
      <c r="N159" s="11" t="s">
        <v>280</v>
      </c>
      <c r="O159" s="132"/>
    </row>
    <row r="160" spans="2:15" ht="31.5" x14ac:dyDescent="0.25">
      <c r="B160" s="59" t="s">
        <v>663</v>
      </c>
      <c r="C160" s="164" t="s">
        <v>2</v>
      </c>
      <c r="D160" s="51" t="s">
        <v>4</v>
      </c>
      <c r="E160" s="51" t="s">
        <v>664</v>
      </c>
      <c r="F160" s="132" t="s">
        <v>5</v>
      </c>
      <c r="G160" s="132" t="s">
        <v>1</v>
      </c>
      <c r="H160" s="54">
        <v>37.18</v>
      </c>
      <c r="I160" s="54">
        <v>35.700000000000003</v>
      </c>
      <c r="J160" s="137" t="s">
        <v>447</v>
      </c>
      <c r="K160" s="11" t="s">
        <v>448</v>
      </c>
      <c r="L160" s="11" t="s">
        <v>280</v>
      </c>
      <c r="M160" s="59">
        <f>+M159</f>
        <v>0</v>
      </c>
      <c r="N160" s="11" t="s">
        <v>280</v>
      </c>
      <c r="O160" s="132"/>
    </row>
    <row r="161" spans="2:15" ht="31.5" x14ac:dyDescent="0.25">
      <c r="B161" s="132" t="s">
        <v>665</v>
      </c>
      <c r="C161" s="164" t="s">
        <v>2</v>
      </c>
      <c r="D161" s="51" t="s">
        <v>0</v>
      </c>
      <c r="E161" s="51" t="s">
        <v>666</v>
      </c>
      <c r="F161" s="132" t="s">
        <v>5</v>
      </c>
      <c r="G161" s="132" t="s">
        <v>1</v>
      </c>
      <c r="H161" s="54">
        <v>977.4</v>
      </c>
      <c r="I161" s="54">
        <v>913.46</v>
      </c>
      <c r="J161" s="173" t="s">
        <v>307</v>
      </c>
      <c r="K161" s="11" t="s">
        <v>91</v>
      </c>
      <c r="L161" s="11" t="s">
        <v>280</v>
      </c>
      <c r="M161" s="11" t="s">
        <v>242</v>
      </c>
      <c r="N161" s="11" t="s">
        <v>280</v>
      </c>
      <c r="O161" s="132"/>
    </row>
    <row r="162" spans="2:15" ht="31.5" x14ac:dyDescent="0.25">
      <c r="B162" s="132" t="s">
        <v>667</v>
      </c>
      <c r="C162" s="164" t="s">
        <v>2</v>
      </c>
      <c r="D162" s="51" t="s">
        <v>0</v>
      </c>
      <c r="E162" s="51" t="s">
        <v>668</v>
      </c>
      <c r="F162" s="132" t="s">
        <v>3</v>
      </c>
      <c r="G162" s="132" t="s">
        <v>1</v>
      </c>
      <c r="H162" s="54">
        <v>2008</v>
      </c>
      <c r="I162" s="54">
        <v>1940</v>
      </c>
      <c r="J162" s="173" t="s">
        <v>669</v>
      </c>
      <c r="K162" s="11" t="s">
        <v>670</v>
      </c>
      <c r="L162" s="11" t="s">
        <v>280</v>
      </c>
      <c r="M162" s="11" t="s">
        <v>242</v>
      </c>
      <c r="N162" s="11" t="s">
        <v>280</v>
      </c>
      <c r="O162" s="132"/>
    </row>
    <row r="163" spans="2:15" ht="42" x14ac:dyDescent="0.25">
      <c r="B163" s="132" t="s">
        <v>671</v>
      </c>
      <c r="C163" s="164" t="s">
        <v>2</v>
      </c>
      <c r="D163" s="51" t="s">
        <v>0</v>
      </c>
      <c r="E163" s="51" t="s">
        <v>672</v>
      </c>
      <c r="F163" s="132" t="s">
        <v>31</v>
      </c>
      <c r="G163" s="132" t="s">
        <v>1</v>
      </c>
      <c r="H163" s="54">
        <v>1120</v>
      </c>
      <c r="I163" s="54">
        <v>1198.4000000000001</v>
      </c>
      <c r="J163" s="173" t="s">
        <v>673</v>
      </c>
      <c r="K163" s="11" t="s">
        <v>369</v>
      </c>
      <c r="L163" s="11" t="s">
        <v>241</v>
      </c>
      <c r="M163" s="11">
        <v>0</v>
      </c>
      <c r="N163" s="11" t="s">
        <v>241</v>
      </c>
      <c r="O163" s="132"/>
    </row>
    <row r="164" spans="2:15" ht="42" x14ac:dyDescent="0.25">
      <c r="B164" s="170" t="s">
        <v>674</v>
      </c>
      <c r="C164" s="165" t="s">
        <v>2</v>
      </c>
      <c r="D164" s="132" t="s">
        <v>4</v>
      </c>
      <c r="E164" s="165" t="s">
        <v>322</v>
      </c>
      <c r="F164" s="132" t="s">
        <v>41</v>
      </c>
      <c r="G164" s="165" t="s">
        <v>1</v>
      </c>
      <c r="H164" s="163">
        <v>127.27</v>
      </c>
      <c r="I164" s="163">
        <v>118.94</v>
      </c>
      <c r="J164" s="167" t="s">
        <v>269</v>
      </c>
      <c r="K164" s="167" t="s">
        <v>36</v>
      </c>
      <c r="L164" s="167" t="s">
        <v>177</v>
      </c>
      <c r="M164" s="167" t="s">
        <v>242</v>
      </c>
      <c r="N164" s="167" t="s">
        <v>177</v>
      </c>
      <c r="O164" s="132"/>
    </row>
    <row r="165" spans="2:15" ht="52.5" x14ac:dyDescent="0.25">
      <c r="B165" s="132" t="s">
        <v>675</v>
      </c>
      <c r="C165" s="164" t="s">
        <v>2</v>
      </c>
      <c r="D165" s="51" t="s">
        <v>4</v>
      </c>
      <c r="E165" s="51" t="s">
        <v>676</v>
      </c>
      <c r="F165" s="132" t="s">
        <v>31</v>
      </c>
      <c r="G165" s="11" t="s">
        <v>1</v>
      </c>
      <c r="H165" s="54">
        <v>528.30999999999995</v>
      </c>
      <c r="I165" s="54">
        <v>528.30999999999995</v>
      </c>
      <c r="J165" s="137" t="s">
        <v>677</v>
      </c>
      <c r="K165" s="11" t="s">
        <v>678</v>
      </c>
      <c r="L165" s="138" t="s">
        <v>177</v>
      </c>
      <c r="M165" s="11" t="s">
        <v>242</v>
      </c>
      <c r="N165" s="11" t="s">
        <v>177</v>
      </c>
      <c r="O165" s="132"/>
    </row>
    <row r="166" spans="2:15" ht="42" x14ac:dyDescent="0.25">
      <c r="B166" s="132" t="s">
        <v>679</v>
      </c>
      <c r="C166" s="164" t="s">
        <v>2</v>
      </c>
      <c r="D166" s="51" t="s">
        <v>4</v>
      </c>
      <c r="E166" s="51" t="s">
        <v>681</v>
      </c>
      <c r="F166" s="132" t="s">
        <v>3</v>
      </c>
      <c r="G166" s="11" t="s">
        <v>1</v>
      </c>
      <c r="H166" s="54">
        <v>4271.79</v>
      </c>
      <c r="I166" s="54">
        <v>3992.33</v>
      </c>
      <c r="J166" s="137" t="s">
        <v>682</v>
      </c>
      <c r="K166" s="163" t="s">
        <v>556</v>
      </c>
      <c r="L166" s="138" t="s">
        <v>177</v>
      </c>
      <c r="M166" s="11" t="s">
        <v>242</v>
      </c>
      <c r="N166" s="11" t="str">
        <f>+N165</f>
        <v>1 DIA</v>
      </c>
      <c r="O166" s="132"/>
    </row>
    <row r="167" spans="2:15" ht="31.5" x14ac:dyDescent="0.25">
      <c r="B167" s="132" t="s">
        <v>680</v>
      </c>
      <c r="C167" s="164" t="s">
        <v>2</v>
      </c>
      <c r="D167" s="51" t="s">
        <v>4</v>
      </c>
      <c r="E167" s="51" t="s">
        <v>684</v>
      </c>
      <c r="F167" s="132" t="s">
        <v>3</v>
      </c>
      <c r="G167" s="11" t="s">
        <v>1</v>
      </c>
      <c r="H167" s="54">
        <v>1496</v>
      </c>
      <c r="I167" s="54">
        <v>1496</v>
      </c>
      <c r="J167" s="137" t="s">
        <v>683</v>
      </c>
      <c r="K167" s="11" t="s">
        <v>685</v>
      </c>
      <c r="L167" s="138" t="s">
        <v>177</v>
      </c>
      <c r="M167" s="11" t="s">
        <v>242</v>
      </c>
      <c r="N167" s="11" t="str">
        <f>+N166</f>
        <v>1 DIA</v>
      </c>
      <c r="O167" s="132"/>
    </row>
    <row r="168" spans="2:15" ht="31.5" x14ac:dyDescent="0.25">
      <c r="B168" s="132" t="s">
        <v>690</v>
      </c>
      <c r="C168" s="164" t="s">
        <v>2</v>
      </c>
      <c r="D168" s="51" t="s">
        <v>0</v>
      </c>
      <c r="E168" s="51" t="s">
        <v>561</v>
      </c>
      <c r="F168" s="132" t="s">
        <v>45</v>
      </c>
      <c r="G168" s="132" t="s">
        <v>1</v>
      </c>
      <c r="H168" s="54">
        <v>3000</v>
      </c>
      <c r="I168" s="54">
        <v>1160</v>
      </c>
      <c r="J168" s="137" t="s">
        <v>119</v>
      </c>
      <c r="K168" s="11" t="s">
        <v>120</v>
      </c>
      <c r="L168" s="138" t="s">
        <v>252</v>
      </c>
      <c r="M168" s="11" t="s">
        <v>242</v>
      </c>
      <c r="N168" s="11" t="s">
        <v>252</v>
      </c>
      <c r="O168" s="132"/>
    </row>
  </sheetData>
  <mergeCells count="2">
    <mergeCell ref="E2:H2"/>
    <mergeCell ref="B1:O1"/>
  </mergeCells>
  <dataValidations count="1">
    <dataValidation type="list" allowBlank="1" showInputMessage="1" showErrorMessage="1" sqref="G4:G9 C31 C34:C35 C43 C149:C152 C161:C164 C24:C28 C4:D17 D34 C97:D98 C119:D119 C129:D129 D164 F4:F12 F14:F18 F30:F31 F34:F35 F43 F64:F69 F72 F95 F97:F98 F119 F125 F129:F131 F149:F152 F161:F162 F164 F23:F28" xr:uid="{AE32C110-B827-4840-8CCA-445E95668EB6}"/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4013-E87C-4B04-B4A9-9EE23D33FC19}">
  <dimension ref="A1:U148"/>
  <sheetViews>
    <sheetView topLeftCell="B1" workbookViewId="0">
      <selection activeCell="W8" sqref="W8"/>
    </sheetView>
  </sheetViews>
  <sheetFormatPr baseColWidth="10" defaultRowHeight="15" x14ac:dyDescent="0.25"/>
  <cols>
    <col min="1" max="1" width="0" hidden="1" customWidth="1"/>
    <col min="2" max="2" width="18.140625" bestFit="1" customWidth="1"/>
    <col min="3" max="3" width="12.140625" customWidth="1"/>
    <col min="4" max="4" width="37.7109375" customWidth="1"/>
    <col min="5" max="6" width="0" hidden="1" customWidth="1"/>
    <col min="7" max="7" width="17.85546875" customWidth="1"/>
    <col min="8" max="8" width="14.140625" hidden="1" customWidth="1"/>
    <col min="9" max="10" width="0" hidden="1" customWidth="1"/>
    <col min="11" max="11" width="10.5703125" customWidth="1"/>
    <col min="12" max="12" width="12.85546875" customWidth="1"/>
    <col min="14" max="20" width="0" hidden="1" customWidth="1"/>
  </cols>
  <sheetData>
    <row r="1" spans="1:21" s="7" customFormat="1" ht="15" customHeight="1" thickBot="1" x14ac:dyDescent="0.2">
      <c r="A1" s="119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21" s="19" customFormat="1" ht="11.25" thickBot="1" x14ac:dyDescent="0.2">
      <c r="A2" s="120"/>
      <c r="B2" s="18"/>
      <c r="C2" s="18"/>
      <c r="D2" s="206" t="s">
        <v>740</v>
      </c>
      <c r="E2" s="206"/>
      <c r="F2" s="206"/>
      <c r="G2" s="207"/>
      <c r="H2" s="139"/>
      <c r="I2" s="18"/>
      <c r="J2" s="18"/>
      <c r="K2" s="18"/>
      <c r="L2" s="18"/>
      <c r="M2" s="18"/>
      <c r="N2" s="18"/>
      <c r="O2" s="125"/>
      <c r="P2" s="125"/>
    </row>
    <row r="3" spans="1:21" ht="31.5" x14ac:dyDescent="0.25">
      <c r="B3" s="17" t="s">
        <v>10</v>
      </c>
      <c r="C3" s="17" t="s">
        <v>12</v>
      </c>
      <c r="D3" s="17" t="s">
        <v>13</v>
      </c>
      <c r="E3" s="17" t="s">
        <v>7</v>
      </c>
      <c r="F3" s="17" t="s">
        <v>8</v>
      </c>
      <c r="G3" s="17" t="s">
        <v>17</v>
      </c>
      <c r="H3" s="17" t="s">
        <v>43</v>
      </c>
      <c r="I3" s="17" t="s">
        <v>11</v>
      </c>
      <c r="J3" s="17" t="s">
        <v>14</v>
      </c>
      <c r="K3" s="17" t="s">
        <v>18</v>
      </c>
      <c r="L3" s="17" t="s">
        <v>19</v>
      </c>
      <c r="M3" s="17" t="s">
        <v>20</v>
      </c>
      <c r="N3" s="17" t="s">
        <v>9</v>
      </c>
      <c r="O3" s="17" t="s">
        <v>22</v>
      </c>
      <c r="P3" s="17" t="s">
        <v>21</v>
      </c>
      <c r="Q3" s="201" t="s">
        <v>1014</v>
      </c>
      <c r="R3" s="17" t="s">
        <v>15</v>
      </c>
      <c r="S3" s="17" t="s">
        <v>1015</v>
      </c>
      <c r="T3" s="17" t="s">
        <v>146</v>
      </c>
      <c r="U3" s="17" t="s">
        <v>694</v>
      </c>
    </row>
    <row r="4" spans="1:21" ht="22.5" x14ac:dyDescent="0.25">
      <c r="B4" s="11" t="s">
        <v>2</v>
      </c>
      <c r="C4" s="11" t="s">
        <v>0</v>
      </c>
      <c r="D4" s="10" t="s">
        <v>741</v>
      </c>
      <c r="E4" s="11" t="s">
        <v>5</v>
      </c>
      <c r="F4" s="11" t="s">
        <v>1</v>
      </c>
      <c r="G4" s="52">
        <v>4977.6400000000003</v>
      </c>
      <c r="H4" s="52">
        <v>4652</v>
      </c>
      <c r="I4" s="188" t="s">
        <v>742</v>
      </c>
      <c r="J4" s="11" t="s">
        <v>743</v>
      </c>
      <c r="K4" s="11" t="s">
        <v>744</v>
      </c>
      <c r="L4" s="11" t="s">
        <v>745</v>
      </c>
      <c r="M4" s="11" t="s">
        <v>744</v>
      </c>
      <c r="N4" s="89">
        <v>45313</v>
      </c>
      <c r="O4" s="89">
        <v>45355</v>
      </c>
      <c r="P4" s="11" t="s">
        <v>1016</v>
      </c>
      <c r="Q4" s="202">
        <v>3</v>
      </c>
      <c r="R4" s="11" t="s">
        <v>745</v>
      </c>
      <c r="S4" s="11">
        <v>1</v>
      </c>
      <c r="T4" s="138">
        <v>2160000000</v>
      </c>
      <c r="U4" s="11"/>
    </row>
    <row r="5" spans="1:21" ht="22.5" x14ac:dyDescent="0.25">
      <c r="B5" s="11" t="s">
        <v>2</v>
      </c>
      <c r="C5" s="11" t="s">
        <v>0</v>
      </c>
      <c r="D5" s="10" t="s">
        <v>746</v>
      </c>
      <c r="E5" s="11" t="s">
        <v>5</v>
      </c>
      <c r="F5" s="11" t="s">
        <v>1</v>
      </c>
      <c r="G5" s="52">
        <v>12000</v>
      </c>
      <c r="H5" s="52">
        <v>12000</v>
      </c>
      <c r="I5" s="188" t="s">
        <v>747</v>
      </c>
      <c r="J5" s="11" t="s">
        <v>748</v>
      </c>
      <c r="K5" s="11" t="s">
        <v>40</v>
      </c>
      <c r="L5" s="11" t="s">
        <v>745</v>
      </c>
      <c r="M5" s="11" t="str">
        <f>K5</f>
        <v>1 mes</v>
      </c>
      <c r="N5" s="89">
        <v>45308</v>
      </c>
      <c r="O5" s="89">
        <v>45339</v>
      </c>
      <c r="P5" s="11" t="s">
        <v>1016</v>
      </c>
      <c r="Q5" s="202">
        <v>3</v>
      </c>
      <c r="R5" s="11" t="s">
        <v>745</v>
      </c>
      <c r="S5" s="11">
        <v>1</v>
      </c>
      <c r="T5" s="138">
        <v>6299000000</v>
      </c>
      <c r="U5" s="11" t="s">
        <v>1017</v>
      </c>
    </row>
    <row r="6" spans="1:21" ht="33" x14ac:dyDescent="0.25">
      <c r="B6" s="11" t="s">
        <v>2</v>
      </c>
      <c r="C6" s="11" t="s">
        <v>0</v>
      </c>
      <c r="D6" s="10" t="s">
        <v>749</v>
      </c>
      <c r="E6" s="11" t="s">
        <v>3</v>
      </c>
      <c r="F6" s="11" t="s">
        <v>1</v>
      </c>
      <c r="G6" s="52">
        <v>3100</v>
      </c>
      <c r="H6" s="52">
        <v>3100</v>
      </c>
      <c r="I6" s="188" t="s">
        <v>750</v>
      </c>
      <c r="J6" s="11" t="s">
        <v>751</v>
      </c>
      <c r="K6" s="11" t="s">
        <v>40</v>
      </c>
      <c r="L6" s="11" t="s">
        <v>745</v>
      </c>
      <c r="M6" s="11" t="str">
        <f>K6</f>
        <v>1 mes</v>
      </c>
      <c r="N6" s="89">
        <v>45308</v>
      </c>
      <c r="O6" s="89">
        <v>45339</v>
      </c>
      <c r="P6" s="11" t="s">
        <v>1016</v>
      </c>
      <c r="Q6" s="202">
        <v>3</v>
      </c>
      <c r="R6" s="11" t="s">
        <v>745</v>
      </c>
      <c r="S6" s="11">
        <v>1</v>
      </c>
      <c r="T6" s="138">
        <v>6299000000</v>
      </c>
      <c r="U6" s="60" t="s">
        <v>1018</v>
      </c>
    </row>
    <row r="7" spans="1:21" ht="33" x14ac:dyDescent="0.25">
      <c r="B7" s="11" t="s">
        <v>2</v>
      </c>
      <c r="C7" s="11" t="s">
        <v>0</v>
      </c>
      <c r="D7" s="57" t="s">
        <v>752</v>
      </c>
      <c r="E7" s="11" t="s">
        <v>5</v>
      </c>
      <c r="F7" s="11" t="s">
        <v>1</v>
      </c>
      <c r="G7" s="52">
        <v>7500</v>
      </c>
      <c r="H7" s="52">
        <v>7500</v>
      </c>
      <c r="I7" s="188" t="s">
        <v>753</v>
      </c>
      <c r="J7" s="11" t="s">
        <v>754</v>
      </c>
      <c r="K7" s="11" t="s">
        <v>40</v>
      </c>
      <c r="L7" s="11" t="s">
        <v>745</v>
      </c>
      <c r="M7" s="11" t="s">
        <v>40</v>
      </c>
      <c r="N7" s="89">
        <v>45322</v>
      </c>
      <c r="O7" s="89">
        <v>45383</v>
      </c>
      <c r="P7" s="11" t="s">
        <v>1016</v>
      </c>
      <c r="Q7" s="202">
        <v>3</v>
      </c>
      <c r="R7" s="11" t="s">
        <v>745</v>
      </c>
      <c r="S7" s="11">
        <v>1</v>
      </c>
      <c r="T7" s="138">
        <v>6239000000</v>
      </c>
      <c r="U7" s="11"/>
    </row>
    <row r="8" spans="1:21" ht="22.5" x14ac:dyDescent="0.25">
      <c r="B8" s="11" t="s">
        <v>2</v>
      </c>
      <c r="C8" s="11" t="s">
        <v>0</v>
      </c>
      <c r="D8" s="10" t="s">
        <v>755</v>
      </c>
      <c r="E8" s="11" t="s">
        <v>5</v>
      </c>
      <c r="F8" s="11" t="s">
        <v>1</v>
      </c>
      <c r="G8" s="52">
        <v>4700</v>
      </c>
      <c r="H8" s="52">
        <v>4700</v>
      </c>
      <c r="I8" s="188" t="s">
        <v>756</v>
      </c>
      <c r="J8" s="11" t="s">
        <v>757</v>
      </c>
      <c r="K8" s="11" t="s">
        <v>40</v>
      </c>
      <c r="L8" s="11" t="s">
        <v>745</v>
      </c>
      <c r="M8" s="11" t="s">
        <v>40</v>
      </c>
      <c r="N8" s="89">
        <v>45322</v>
      </c>
      <c r="O8" s="89">
        <v>45383</v>
      </c>
      <c r="P8" s="11" t="s">
        <v>1016</v>
      </c>
      <c r="Q8" s="202">
        <v>3</v>
      </c>
      <c r="R8" s="11" t="s">
        <v>745</v>
      </c>
      <c r="S8" s="11">
        <v>1</v>
      </c>
      <c r="T8" s="138">
        <v>6239000000</v>
      </c>
      <c r="U8" s="11"/>
    </row>
    <row r="9" spans="1:21" ht="22.5" x14ac:dyDescent="0.25">
      <c r="B9" s="11" t="s">
        <v>2</v>
      </c>
      <c r="C9" s="11" t="s">
        <v>0</v>
      </c>
      <c r="D9" s="10" t="s">
        <v>758</v>
      </c>
      <c r="E9" s="11" t="s">
        <v>5</v>
      </c>
      <c r="F9" s="11" t="s">
        <v>1</v>
      </c>
      <c r="G9" s="52">
        <v>7300</v>
      </c>
      <c r="H9" s="52">
        <v>7300</v>
      </c>
      <c r="I9" s="188" t="s">
        <v>756</v>
      </c>
      <c r="J9" s="11" t="s">
        <v>757</v>
      </c>
      <c r="K9" s="11" t="s">
        <v>40</v>
      </c>
      <c r="L9" s="11" t="s">
        <v>745</v>
      </c>
      <c r="M9" s="11" t="s">
        <v>40</v>
      </c>
      <c r="N9" s="89">
        <v>45322</v>
      </c>
      <c r="O9" s="89">
        <v>45383</v>
      </c>
      <c r="P9" s="11" t="s">
        <v>1016</v>
      </c>
      <c r="Q9" s="202">
        <v>3</v>
      </c>
      <c r="R9" s="11" t="s">
        <v>745</v>
      </c>
      <c r="S9" s="11">
        <v>1</v>
      </c>
      <c r="T9" s="138">
        <v>6239000000</v>
      </c>
      <c r="U9" s="11"/>
    </row>
    <row r="10" spans="1:21" ht="22.5" x14ac:dyDescent="0.25">
      <c r="B10" s="11" t="s">
        <v>2</v>
      </c>
      <c r="C10" s="11" t="s">
        <v>4</v>
      </c>
      <c r="D10" s="10" t="s">
        <v>759</v>
      </c>
      <c r="E10" s="11" t="s">
        <v>45</v>
      </c>
      <c r="F10" s="11" t="s">
        <v>1</v>
      </c>
      <c r="G10" s="52">
        <v>3500</v>
      </c>
      <c r="H10" s="52">
        <v>2840</v>
      </c>
      <c r="I10" s="188" t="s">
        <v>760</v>
      </c>
      <c r="J10" s="11" t="s">
        <v>761</v>
      </c>
      <c r="K10" s="11" t="s">
        <v>241</v>
      </c>
      <c r="L10" s="11" t="s">
        <v>242</v>
      </c>
      <c r="M10" s="11" t="str">
        <f>+K10</f>
        <v>1 AÑO</v>
      </c>
      <c r="N10" s="89">
        <v>45607</v>
      </c>
      <c r="O10" s="89">
        <v>45972</v>
      </c>
      <c r="P10" s="54" t="s">
        <v>1016</v>
      </c>
      <c r="Q10" s="202"/>
      <c r="R10" s="11" t="s">
        <v>745</v>
      </c>
      <c r="S10" s="11">
        <v>4</v>
      </c>
      <c r="T10" s="11">
        <v>6221302000</v>
      </c>
      <c r="U10" s="11"/>
    </row>
    <row r="11" spans="1:21" ht="22.5" x14ac:dyDescent="0.25">
      <c r="B11" s="11" t="s">
        <v>64</v>
      </c>
      <c r="C11" s="11" t="s">
        <v>0</v>
      </c>
      <c r="D11" s="10" t="s">
        <v>689</v>
      </c>
      <c r="E11" s="11" t="s">
        <v>45</v>
      </c>
      <c r="F11" s="11" t="s">
        <v>30</v>
      </c>
      <c r="G11" s="52"/>
      <c r="H11" s="52"/>
      <c r="I11" s="188"/>
      <c r="J11" s="11"/>
      <c r="K11" s="11" t="s">
        <v>762</v>
      </c>
      <c r="L11" s="11" t="s">
        <v>763</v>
      </c>
      <c r="M11" s="11" t="s">
        <v>764</v>
      </c>
      <c r="N11" s="89"/>
      <c r="O11" s="89"/>
      <c r="P11" s="11" t="s">
        <v>1019</v>
      </c>
      <c r="Q11" s="202"/>
      <c r="R11" s="11" t="s">
        <v>745</v>
      </c>
      <c r="S11" s="11">
        <v>1</v>
      </c>
      <c r="T11" s="138">
        <v>6290000000</v>
      </c>
      <c r="U11" s="11" t="s">
        <v>1020</v>
      </c>
    </row>
    <row r="12" spans="1:21" ht="21" x14ac:dyDescent="0.25">
      <c r="B12" s="59" t="s">
        <v>2</v>
      </c>
      <c r="C12" s="51" t="s">
        <v>4</v>
      </c>
      <c r="D12" s="51" t="s">
        <v>765</v>
      </c>
      <c r="E12" s="59" t="s">
        <v>5</v>
      </c>
      <c r="F12" s="59" t="s">
        <v>1</v>
      </c>
      <c r="G12" s="174">
        <v>338.01</v>
      </c>
      <c r="H12" s="174">
        <v>315.89999999999998</v>
      </c>
      <c r="I12" s="189" t="s">
        <v>766</v>
      </c>
      <c r="J12" s="59" t="s">
        <v>767</v>
      </c>
      <c r="K12" s="59" t="s">
        <v>280</v>
      </c>
      <c r="L12" s="59" t="s">
        <v>242</v>
      </c>
      <c r="M12" s="59" t="s">
        <v>280</v>
      </c>
      <c r="N12" s="55">
        <v>45294</v>
      </c>
      <c r="O12" s="55">
        <v>45294</v>
      </c>
      <c r="P12" s="59" t="s">
        <v>1016</v>
      </c>
      <c r="Q12" s="202"/>
      <c r="R12" s="59" t="s">
        <v>745</v>
      </c>
      <c r="S12" s="59">
        <v>1</v>
      </c>
      <c r="T12" s="59">
        <v>6221604000</v>
      </c>
      <c r="U12" s="59"/>
    </row>
    <row r="13" spans="1:21" x14ac:dyDescent="0.25">
      <c r="B13" s="164" t="s">
        <v>2</v>
      </c>
      <c r="C13" s="51" t="s">
        <v>4</v>
      </c>
      <c r="D13" s="51" t="s">
        <v>662</v>
      </c>
      <c r="E13" s="78" t="s">
        <v>5</v>
      </c>
      <c r="F13" s="132" t="s">
        <v>1</v>
      </c>
      <c r="G13" s="54">
        <v>21.89</v>
      </c>
      <c r="H13" s="54">
        <v>21.25</v>
      </c>
      <c r="I13" s="190" t="s">
        <v>447</v>
      </c>
      <c r="J13" s="11" t="s">
        <v>448</v>
      </c>
      <c r="K13" s="11" t="s">
        <v>280</v>
      </c>
      <c r="L13" s="59" t="s">
        <v>242</v>
      </c>
      <c r="M13" s="11" t="s">
        <v>280</v>
      </c>
      <c r="N13" s="55">
        <v>45306</v>
      </c>
      <c r="O13" s="55">
        <v>45306</v>
      </c>
      <c r="P13" s="54" t="s">
        <v>1016</v>
      </c>
      <c r="Q13" s="202"/>
      <c r="R13" s="59" t="s">
        <v>745</v>
      </c>
      <c r="S13" s="59">
        <v>1</v>
      </c>
      <c r="T13" s="34">
        <v>6221604000</v>
      </c>
      <c r="U13" s="51"/>
    </row>
    <row r="14" spans="1:21" ht="22.5" x14ac:dyDescent="0.25">
      <c r="B14" s="59" t="s">
        <v>2</v>
      </c>
      <c r="C14" s="181" t="s">
        <v>4</v>
      </c>
      <c r="D14" s="10" t="s">
        <v>455</v>
      </c>
      <c r="E14" s="10" t="s">
        <v>5</v>
      </c>
      <c r="F14" s="51" t="s">
        <v>1</v>
      </c>
      <c r="G14" s="52">
        <v>22.62</v>
      </c>
      <c r="H14" s="52">
        <v>21.14</v>
      </c>
      <c r="I14" s="191" t="s">
        <v>535</v>
      </c>
      <c r="J14" s="11" t="s">
        <v>138</v>
      </c>
      <c r="K14" s="11" t="s">
        <v>280</v>
      </c>
      <c r="L14" s="59" t="s">
        <v>242</v>
      </c>
      <c r="M14" s="11" t="s">
        <v>280</v>
      </c>
      <c r="N14" s="89">
        <v>45314</v>
      </c>
      <c r="O14" s="89">
        <v>45314</v>
      </c>
      <c r="P14" s="54" t="s">
        <v>1016</v>
      </c>
      <c r="Q14" s="202"/>
      <c r="R14" s="11" t="s">
        <v>745</v>
      </c>
      <c r="S14" s="59">
        <v>1</v>
      </c>
      <c r="T14" s="34">
        <v>6221604000</v>
      </c>
      <c r="U14" s="11"/>
    </row>
    <row r="15" spans="1:21" ht="43.5" x14ac:dyDescent="0.25">
      <c r="B15" s="11" t="s">
        <v>2</v>
      </c>
      <c r="C15" s="11" t="s">
        <v>4</v>
      </c>
      <c r="D15" s="10" t="s">
        <v>708</v>
      </c>
      <c r="E15" s="11" t="s">
        <v>41</v>
      </c>
      <c r="F15" s="11" t="s">
        <v>1</v>
      </c>
      <c r="G15" s="52">
        <v>408.92</v>
      </c>
      <c r="H15" s="52">
        <v>390.58</v>
      </c>
      <c r="I15" s="188" t="s">
        <v>35</v>
      </c>
      <c r="J15" s="11" t="s">
        <v>36</v>
      </c>
      <c r="K15" s="11" t="s">
        <v>768</v>
      </c>
      <c r="L15" s="11" t="s">
        <v>745</v>
      </c>
      <c r="M15" s="11" t="s">
        <v>252</v>
      </c>
      <c r="N15" s="89">
        <v>45308</v>
      </c>
      <c r="O15" s="89">
        <v>45327</v>
      </c>
      <c r="P15" s="11" t="s">
        <v>1016</v>
      </c>
      <c r="Q15" s="202"/>
      <c r="R15" s="11" t="s">
        <v>745</v>
      </c>
      <c r="S15" s="59">
        <v>1</v>
      </c>
      <c r="T15" s="138">
        <v>6028000000</v>
      </c>
      <c r="U15" s="60"/>
    </row>
    <row r="16" spans="1:21" x14ac:dyDescent="0.25">
      <c r="B16" s="175" t="s">
        <v>2</v>
      </c>
      <c r="C16" s="176" t="s">
        <v>4</v>
      </c>
      <c r="D16" s="10" t="s">
        <v>381</v>
      </c>
      <c r="E16" s="11" t="s">
        <v>45</v>
      </c>
      <c r="F16" s="11" t="s">
        <v>1</v>
      </c>
      <c r="G16" s="52">
        <v>1000</v>
      </c>
      <c r="H16" s="52">
        <v>714.2</v>
      </c>
      <c r="I16" s="192" t="s">
        <v>266</v>
      </c>
      <c r="J16" s="11" t="s">
        <v>38</v>
      </c>
      <c r="K16" s="138" t="s">
        <v>252</v>
      </c>
      <c r="L16" s="11" t="s">
        <v>242</v>
      </c>
      <c r="M16" s="11" t="s">
        <v>252</v>
      </c>
      <c r="N16" s="89">
        <v>45337</v>
      </c>
      <c r="O16" s="89">
        <v>45366</v>
      </c>
      <c r="P16" s="11" t="s">
        <v>1016</v>
      </c>
      <c r="Q16" s="202">
        <v>3</v>
      </c>
      <c r="R16" s="11" t="s">
        <v>745</v>
      </c>
      <c r="S16" s="59">
        <v>1</v>
      </c>
      <c r="T16" s="138">
        <v>6028000000</v>
      </c>
      <c r="U16" s="51"/>
    </row>
    <row r="17" spans="2:21" ht="22.5" x14ac:dyDescent="0.25">
      <c r="B17" s="11" t="s">
        <v>2</v>
      </c>
      <c r="C17" s="11" t="s">
        <v>0</v>
      </c>
      <c r="D17" s="10" t="s">
        <v>769</v>
      </c>
      <c r="E17" s="11" t="s">
        <v>45</v>
      </c>
      <c r="F17" s="11" t="s">
        <v>1</v>
      </c>
      <c r="G17" s="52">
        <v>1200</v>
      </c>
      <c r="H17" s="52">
        <v>840</v>
      </c>
      <c r="I17" s="188" t="s">
        <v>328</v>
      </c>
      <c r="J17" s="11" t="s">
        <v>770</v>
      </c>
      <c r="K17" s="11" t="s">
        <v>768</v>
      </c>
      <c r="L17" s="11" t="s">
        <v>242</v>
      </c>
      <c r="M17" s="11" t="s">
        <v>252</v>
      </c>
      <c r="N17" s="89">
        <v>45352</v>
      </c>
      <c r="O17" s="89">
        <v>45383</v>
      </c>
      <c r="P17" s="11" t="s">
        <v>1016</v>
      </c>
      <c r="Q17" s="202">
        <v>3</v>
      </c>
      <c r="R17" s="11" t="s">
        <v>745</v>
      </c>
      <c r="S17" s="11">
        <v>1</v>
      </c>
      <c r="T17" s="138">
        <v>290000000</v>
      </c>
      <c r="U17" s="60"/>
    </row>
    <row r="18" spans="2:21" ht="22.5" x14ac:dyDescent="0.25">
      <c r="B18" s="11" t="s">
        <v>2</v>
      </c>
      <c r="C18" s="176" t="s">
        <v>4</v>
      </c>
      <c r="D18" s="10" t="s">
        <v>771</v>
      </c>
      <c r="E18" s="11" t="s">
        <v>45</v>
      </c>
      <c r="F18" s="11" t="s">
        <v>1</v>
      </c>
      <c r="G18" s="52">
        <v>100</v>
      </c>
      <c r="H18" s="52">
        <v>68</v>
      </c>
      <c r="I18" s="188" t="s">
        <v>548</v>
      </c>
      <c r="J18" s="11" t="s">
        <v>549</v>
      </c>
      <c r="K18" s="11" t="s">
        <v>280</v>
      </c>
      <c r="L18" s="11" t="s">
        <v>242</v>
      </c>
      <c r="M18" s="11" t="s">
        <v>280</v>
      </c>
      <c r="N18" s="89">
        <v>45351</v>
      </c>
      <c r="O18" s="89">
        <v>45352</v>
      </c>
      <c r="P18" s="11" t="s">
        <v>1016</v>
      </c>
      <c r="Q18" s="202">
        <v>1</v>
      </c>
      <c r="R18" s="11" t="s">
        <v>745</v>
      </c>
      <c r="S18" s="11">
        <v>1</v>
      </c>
      <c r="T18" s="138">
        <v>6221604000</v>
      </c>
      <c r="U18" s="60"/>
    </row>
    <row r="19" spans="2:21" ht="33" x14ac:dyDescent="0.25">
      <c r="B19" s="11" t="s">
        <v>64</v>
      </c>
      <c r="C19" s="11" t="s">
        <v>23</v>
      </c>
      <c r="D19" s="10" t="s">
        <v>772</v>
      </c>
      <c r="E19" s="11" t="s">
        <v>5</v>
      </c>
      <c r="F19" s="11" t="s">
        <v>1</v>
      </c>
      <c r="G19" s="52">
        <v>233111.26</v>
      </c>
      <c r="H19" s="30">
        <v>217861</v>
      </c>
      <c r="I19" s="188" t="s">
        <v>773</v>
      </c>
      <c r="J19" s="11" t="s">
        <v>774</v>
      </c>
      <c r="K19" s="11" t="s">
        <v>775</v>
      </c>
      <c r="L19" s="11" t="s">
        <v>242</v>
      </c>
      <c r="M19" s="11" t="s">
        <v>775</v>
      </c>
      <c r="N19" s="89">
        <v>45460</v>
      </c>
      <c r="O19" s="89">
        <v>45541</v>
      </c>
      <c r="P19" s="11" t="s">
        <v>1021</v>
      </c>
      <c r="Q19" s="202">
        <v>4</v>
      </c>
      <c r="R19" s="11" t="s">
        <v>813</v>
      </c>
      <c r="S19" s="11">
        <v>2</v>
      </c>
      <c r="T19" s="138">
        <v>2110000000</v>
      </c>
      <c r="U19" s="11" t="s">
        <v>1022</v>
      </c>
    </row>
    <row r="20" spans="2:21" ht="22.5" x14ac:dyDescent="0.25">
      <c r="B20" s="11" t="s">
        <v>64</v>
      </c>
      <c r="C20" s="11" t="s">
        <v>23</v>
      </c>
      <c r="D20" s="10" t="s">
        <v>776</v>
      </c>
      <c r="E20" s="11" t="s">
        <v>5</v>
      </c>
      <c r="F20" s="11" t="s">
        <v>1</v>
      </c>
      <c r="G20" s="52">
        <v>115785.16</v>
      </c>
      <c r="H20" s="52">
        <v>108210.43</v>
      </c>
      <c r="I20" s="188" t="s">
        <v>777</v>
      </c>
      <c r="J20" s="11" t="s">
        <v>778</v>
      </c>
      <c r="K20" s="11" t="s">
        <v>779</v>
      </c>
      <c r="L20" s="11" t="s">
        <v>242</v>
      </c>
      <c r="M20" s="11" t="s">
        <v>779</v>
      </c>
      <c r="N20" s="89">
        <v>45467</v>
      </c>
      <c r="O20" s="89">
        <v>45526</v>
      </c>
      <c r="P20" s="11" t="s">
        <v>1021</v>
      </c>
      <c r="Q20" s="202">
        <v>2</v>
      </c>
      <c r="R20" s="11" t="s">
        <v>813</v>
      </c>
      <c r="S20" s="11">
        <v>2</v>
      </c>
      <c r="T20" s="138">
        <v>2110000000</v>
      </c>
      <c r="U20" s="11" t="s">
        <v>1023</v>
      </c>
    </row>
    <row r="21" spans="2:21" ht="21" x14ac:dyDescent="0.25">
      <c r="B21" s="59" t="s">
        <v>64</v>
      </c>
      <c r="C21" s="59" t="s">
        <v>23</v>
      </c>
      <c r="D21" s="51" t="s">
        <v>780</v>
      </c>
      <c r="E21" s="59" t="s">
        <v>5</v>
      </c>
      <c r="F21" s="59" t="s">
        <v>1</v>
      </c>
      <c r="G21" s="54">
        <v>167613.69</v>
      </c>
      <c r="H21" s="54">
        <v>153648.31</v>
      </c>
      <c r="I21" s="193" t="s">
        <v>777</v>
      </c>
      <c r="J21" s="59" t="s">
        <v>778</v>
      </c>
      <c r="K21" s="59" t="s">
        <v>781</v>
      </c>
      <c r="L21" s="59" t="s">
        <v>242</v>
      </c>
      <c r="M21" s="59" t="s">
        <v>782</v>
      </c>
      <c r="N21" s="55">
        <v>45483</v>
      </c>
      <c r="O21" s="55">
        <v>45566</v>
      </c>
      <c r="P21" s="59" t="s">
        <v>1021</v>
      </c>
      <c r="Q21" s="202">
        <v>3</v>
      </c>
      <c r="R21" s="59" t="s">
        <v>242</v>
      </c>
      <c r="S21" s="59">
        <v>2</v>
      </c>
      <c r="T21" s="68">
        <v>2110000000</v>
      </c>
      <c r="U21" s="59" t="s">
        <v>1024</v>
      </c>
    </row>
    <row r="22" spans="2:21" x14ac:dyDescent="0.25">
      <c r="B22" s="11" t="s">
        <v>2</v>
      </c>
      <c r="C22" s="11" t="s">
        <v>0</v>
      </c>
      <c r="D22" s="10" t="s">
        <v>783</v>
      </c>
      <c r="E22" s="11" t="s">
        <v>41</v>
      </c>
      <c r="F22" s="11" t="s">
        <v>228</v>
      </c>
      <c r="G22" s="52">
        <f>(H22*1.07)</f>
        <v>1043.25</v>
      </c>
      <c r="H22" s="52">
        <v>975</v>
      </c>
      <c r="I22" s="188" t="s">
        <v>290</v>
      </c>
      <c r="J22" s="11"/>
      <c r="K22" s="11"/>
      <c r="L22" s="11"/>
      <c r="M22" s="11"/>
      <c r="N22" s="89"/>
      <c r="O22" s="89"/>
      <c r="P22" s="11"/>
      <c r="Q22" s="202"/>
      <c r="R22" s="11"/>
      <c r="S22" s="11"/>
      <c r="T22" s="138"/>
      <c r="U22" s="60"/>
    </row>
    <row r="23" spans="2:21" ht="22.5" x14ac:dyDescent="0.25">
      <c r="B23" s="11" t="s">
        <v>2</v>
      </c>
      <c r="C23" s="11" t="s">
        <v>0</v>
      </c>
      <c r="D23" s="10" t="s">
        <v>784</v>
      </c>
      <c r="E23" s="11" t="s">
        <v>41</v>
      </c>
      <c r="F23" s="11" t="s">
        <v>228</v>
      </c>
      <c r="G23" s="52">
        <f>(H23*1.07)</f>
        <v>1110.6600000000001</v>
      </c>
      <c r="H23" s="52">
        <v>1038</v>
      </c>
      <c r="I23" s="188" t="s">
        <v>290</v>
      </c>
      <c r="J23" s="11"/>
      <c r="K23" s="11"/>
      <c r="L23" s="11"/>
      <c r="M23" s="11"/>
      <c r="N23" s="89"/>
      <c r="O23" s="89"/>
      <c r="P23" s="11"/>
      <c r="Q23" s="202"/>
      <c r="R23" s="11"/>
      <c r="S23" s="11"/>
      <c r="T23" s="138"/>
      <c r="U23" s="60"/>
    </row>
    <row r="24" spans="2:21" ht="43.5" x14ac:dyDescent="0.25">
      <c r="B24" s="11" t="s">
        <v>2</v>
      </c>
      <c r="C24" s="11" t="s">
        <v>4</v>
      </c>
      <c r="D24" s="10" t="s">
        <v>708</v>
      </c>
      <c r="E24" s="11" t="s">
        <v>41</v>
      </c>
      <c r="F24" s="11" t="s">
        <v>1</v>
      </c>
      <c r="G24" s="52">
        <v>232.73</v>
      </c>
      <c r="H24" s="52">
        <v>219.19</v>
      </c>
      <c r="I24" s="188" t="s">
        <v>35</v>
      </c>
      <c r="J24" s="11" t="s">
        <v>36</v>
      </c>
      <c r="K24" s="11" t="s">
        <v>252</v>
      </c>
      <c r="L24" s="11" t="s">
        <v>745</v>
      </c>
      <c r="M24" s="11" t="s">
        <v>499</v>
      </c>
      <c r="N24" s="89">
        <v>45349</v>
      </c>
      <c r="O24" s="89">
        <v>45378</v>
      </c>
      <c r="P24" s="11" t="str">
        <f>+P18</f>
        <v>Sin Publicación</v>
      </c>
      <c r="Q24" s="202"/>
      <c r="R24" s="11" t="s">
        <v>242</v>
      </c>
      <c r="S24" s="11">
        <v>1</v>
      </c>
      <c r="T24" s="138">
        <v>6028000000</v>
      </c>
      <c r="U24" s="60"/>
    </row>
    <row r="25" spans="2:21" x14ac:dyDescent="0.25">
      <c r="B25" s="11" t="s">
        <v>2</v>
      </c>
      <c r="C25" s="11" t="s">
        <v>4</v>
      </c>
      <c r="D25" s="10" t="s">
        <v>785</v>
      </c>
      <c r="E25" s="11" t="s">
        <v>5</v>
      </c>
      <c r="F25" s="11" t="s">
        <v>1</v>
      </c>
      <c r="G25" s="52">
        <v>93.11</v>
      </c>
      <c r="H25" s="52">
        <v>87.02</v>
      </c>
      <c r="I25" s="188" t="s">
        <v>85</v>
      </c>
      <c r="J25" s="11" t="s">
        <v>90</v>
      </c>
      <c r="K25" s="11" t="s">
        <v>177</v>
      </c>
      <c r="L25" s="11" t="s">
        <v>242</v>
      </c>
      <c r="M25" s="11" t="s">
        <v>177</v>
      </c>
      <c r="N25" s="89">
        <v>45343</v>
      </c>
      <c r="O25" s="89">
        <v>45343</v>
      </c>
      <c r="P25" s="11" t="s">
        <v>1016</v>
      </c>
      <c r="Q25" s="202"/>
      <c r="R25" s="11" t="s">
        <v>242</v>
      </c>
      <c r="S25" s="11">
        <v>1</v>
      </c>
      <c r="T25" s="11">
        <v>6221604000</v>
      </c>
      <c r="U25" s="11">
        <v>31680000</v>
      </c>
    </row>
    <row r="26" spans="2:21" x14ac:dyDescent="0.25">
      <c r="B26" s="175" t="s">
        <v>2</v>
      </c>
      <c r="C26" s="176" t="s">
        <v>4</v>
      </c>
      <c r="D26" s="10" t="s">
        <v>377</v>
      </c>
      <c r="E26" s="11" t="s">
        <v>5</v>
      </c>
      <c r="F26" s="176" t="s">
        <v>1</v>
      </c>
      <c r="G26" s="52">
        <v>223.51</v>
      </c>
      <c r="H26" s="52">
        <v>239.16</v>
      </c>
      <c r="I26" s="192" t="s">
        <v>378</v>
      </c>
      <c r="J26" s="11" t="s">
        <v>379</v>
      </c>
      <c r="K26" s="11" t="s">
        <v>280</v>
      </c>
      <c r="L26" s="11">
        <v>0</v>
      </c>
      <c r="M26" s="11" t="s">
        <v>280</v>
      </c>
      <c r="N26" s="89">
        <v>45358</v>
      </c>
      <c r="O26" s="89">
        <v>45358</v>
      </c>
      <c r="P26" s="11" t="s">
        <v>1016</v>
      </c>
      <c r="Q26" s="202"/>
      <c r="R26" s="11" t="s">
        <v>242</v>
      </c>
      <c r="S26" s="11">
        <v>1</v>
      </c>
      <c r="T26" s="176">
        <v>6221604000</v>
      </c>
      <c r="U26" s="9"/>
    </row>
    <row r="27" spans="2:21" ht="22.5" x14ac:dyDescent="0.25">
      <c r="B27" s="11" t="s">
        <v>2</v>
      </c>
      <c r="C27" s="11" t="s">
        <v>0</v>
      </c>
      <c r="D27" s="10" t="s">
        <v>786</v>
      </c>
      <c r="E27" s="11" t="s">
        <v>5</v>
      </c>
      <c r="F27" s="11" t="s">
        <v>1</v>
      </c>
      <c r="G27" s="52">
        <v>10283.469999999999</v>
      </c>
      <c r="H27" s="52">
        <v>9610.7199999999993</v>
      </c>
      <c r="I27" s="188" t="s">
        <v>787</v>
      </c>
      <c r="J27" s="11" t="s">
        <v>788</v>
      </c>
      <c r="K27" s="11" t="s">
        <v>422</v>
      </c>
      <c r="L27" s="11" t="s">
        <v>242</v>
      </c>
      <c r="M27" s="11" t="s">
        <v>422</v>
      </c>
      <c r="N27" s="89">
        <v>45365</v>
      </c>
      <c r="O27" s="89">
        <v>45386</v>
      </c>
      <c r="P27" s="11" t="s">
        <v>1016</v>
      </c>
      <c r="Q27" s="202"/>
      <c r="R27" s="11" t="s">
        <v>242</v>
      </c>
      <c r="S27" s="11"/>
      <c r="T27" s="11">
        <v>6221401000</v>
      </c>
      <c r="U27" s="11"/>
    </row>
    <row r="28" spans="2:21" ht="33" x14ac:dyDescent="0.25">
      <c r="B28" s="11" t="s">
        <v>2</v>
      </c>
      <c r="C28" s="11" t="s">
        <v>0</v>
      </c>
      <c r="D28" s="10" t="s">
        <v>789</v>
      </c>
      <c r="E28" s="11" t="s">
        <v>41</v>
      </c>
      <c r="F28" s="11" t="s">
        <v>1</v>
      </c>
      <c r="G28" s="52">
        <v>1237.93</v>
      </c>
      <c r="H28" s="52">
        <v>1156.94</v>
      </c>
      <c r="I28" s="188" t="s">
        <v>790</v>
      </c>
      <c r="J28" s="11" t="s">
        <v>791</v>
      </c>
      <c r="K28" s="11" t="s">
        <v>177</v>
      </c>
      <c r="L28" s="11" t="s">
        <v>745</v>
      </c>
      <c r="M28" s="11" t="s">
        <v>177</v>
      </c>
      <c r="N28" s="89">
        <v>45366</v>
      </c>
      <c r="O28" s="89">
        <v>45366</v>
      </c>
      <c r="P28" s="11" t="s">
        <v>1016</v>
      </c>
      <c r="Q28" s="202"/>
      <c r="R28" s="11" t="s">
        <v>242</v>
      </c>
      <c r="S28" s="11">
        <v>1</v>
      </c>
      <c r="T28" s="11">
        <v>6239000000</v>
      </c>
      <c r="U28" s="60"/>
    </row>
    <row r="29" spans="2:21" ht="33" x14ac:dyDescent="0.25">
      <c r="B29" s="11" t="s">
        <v>2</v>
      </c>
      <c r="C29" s="11" t="s">
        <v>0</v>
      </c>
      <c r="D29" s="10" t="s">
        <v>792</v>
      </c>
      <c r="E29" s="11" t="s">
        <v>3</v>
      </c>
      <c r="F29" s="11" t="s">
        <v>1</v>
      </c>
      <c r="G29" s="52">
        <v>63.57</v>
      </c>
      <c r="H29" s="52">
        <f>63.57-0.63</f>
        <v>62.94</v>
      </c>
      <c r="I29" s="188" t="s">
        <v>793</v>
      </c>
      <c r="J29" s="11" t="s">
        <v>794</v>
      </c>
      <c r="K29" s="11" t="s">
        <v>177</v>
      </c>
      <c r="L29" s="11" t="s">
        <v>745</v>
      </c>
      <c r="M29" s="11" t="s">
        <v>177</v>
      </c>
      <c r="N29" s="89">
        <v>45322</v>
      </c>
      <c r="O29" s="89">
        <v>45322</v>
      </c>
      <c r="P29" s="11" t="s">
        <v>1016</v>
      </c>
      <c r="Q29" s="202"/>
      <c r="R29" s="11" t="s">
        <v>242</v>
      </c>
      <c r="S29" s="11">
        <v>1</v>
      </c>
      <c r="T29" s="11">
        <v>6299000000</v>
      </c>
      <c r="U29" s="60"/>
    </row>
    <row r="30" spans="2:21" ht="22.5" x14ac:dyDescent="0.25">
      <c r="B30" s="11" t="s">
        <v>2</v>
      </c>
      <c r="C30" s="11" t="s">
        <v>4</v>
      </c>
      <c r="D30" s="10" t="s">
        <v>795</v>
      </c>
      <c r="E30" s="11" t="s">
        <v>41</v>
      </c>
      <c r="F30" s="11" t="s">
        <v>1</v>
      </c>
      <c r="G30" s="52">
        <v>18.21</v>
      </c>
      <c r="H30" s="52">
        <v>17.3</v>
      </c>
      <c r="I30" s="188" t="s">
        <v>53</v>
      </c>
      <c r="J30" s="11" t="s">
        <v>34</v>
      </c>
      <c r="K30" s="11" t="s">
        <v>177</v>
      </c>
      <c r="L30" s="11" t="s">
        <v>242</v>
      </c>
      <c r="M30" s="11" t="s">
        <v>177</v>
      </c>
      <c r="N30" s="89">
        <v>45351</v>
      </c>
      <c r="O30" s="89">
        <v>45351</v>
      </c>
      <c r="P30" s="11" t="s">
        <v>1016</v>
      </c>
      <c r="Q30" s="202"/>
      <c r="R30" s="11" t="s">
        <v>242</v>
      </c>
      <c r="S30" s="11">
        <v>1</v>
      </c>
      <c r="T30" s="11">
        <v>6028000000</v>
      </c>
      <c r="U30" s="60"/>
    </row>
    <row r="31" spans="2:21" ht="43.5" x14ac:dyDescent="0.25">
      <c r="B31" s="11" t="s">
        <v>2</v>
      </c>
      <c r="C31" s="11" t="s">
        <v>4</v>
      </c>
      <c r="D31" s="10" t="s">
        <v>708</v>
      </c>
      <c r="E31" s="11" t="s">
        <v>41</v>
      </c>
      <c r="F31" s="11" t="s">
        <v>1</v>
      </c>
      <c r="G31" s="52">
        <v>232.73</v>
      </c>
      <c r="H31" s="52">
        <v>219.19</v>
      </c>
      <c r="I31" s="188" t="s">
        <v>35</v>
      </c>
      <c r="J31" s="11" t="s">
        <v>36</v>
      </c>
      <c r="K31" s="11" t="s">
        <v>252</v>
      </c>
      <c r="L31" s="11" t="s">
        <v>745</v>
      </c>
      <c r="M31" s="11" t="s">
        <v>499</v>
      </c>
      <c r="N31" s="89">
        <v>45349</v>
      </c>
      <c r="O31" s="89">
        <v>45378</v>
      </c>
      <c r="P31" s="11" t="str">
        <f>+P26</f>
        <v>Sin Publicación</v>
      </c>
      <c r="Q31" s="202"/>
      <c r="R31" s="11" t="s">
        <v>242</v>
      </c>
      <c r="S31" s="11">
        <v>1</v>
      </c>
      <c r="T31" s="138">
        <v>6028000000</v>
      </c>
      <c r="U31" s="60"/>
    </row>
    <row r="32" spans="2:21" ht="33" x14ac:dyDescent="0.25">
      <c r="B32" s="11" t="s">
        <v>2</v>
      </c>
      <c r="C32" s="11" t="s">
        <v>23</v>
      </c>
      <c r="D32" s="10" t="s">
        <v>796</v>
      </c>
      <c r="E32" s="11" t="s">
        <v>5</v>
      </c>
      <c r="F32" s="11" t="s">
        <v>1</v>
      </c>
      <c r="G32" s="52">
        <v>2328.86</v>
      </c>
      <c r="H32" s="52" t="s">
        <v>797</v>
      </c>
      <c r="I32" s="188" t="s">
        <v>798</v>
      </c>
      <c r="J32" s="11" t="s">
        <v>799</v>
      </c>
      <c r="K32" s="11" t="s">
        <v>280</v>
      </c>
      <c r="L32" s="11" t="s">
        <v>242</v>
      </c>
      <c r="M32" s="11" t="s">
        <v>177</v>
      </c>
      <c r="N32" s="89">
        <v>45374</v>
      </c>
      <c r="O32" s="89">
        <v>45374</v>
      </c>
      <c r="P32" s="11" t="s">
        <v>1016</v>
      </c>
      <c r="Q32" s="202">
        <v>3</v>
      </c>
      <c r="R32" s="11" t="s">
        <v>242</v>
      </c>
      <c r="S32" s="11">
        <v>1</v>
      </c>
      <c r="T32" s="11">
        <v>6221504000</v>
      </c>
      <c r="U32" s="11"/>
    </row>
    <row r="33" spans="2:21" ht="22.5" x14ac:dyDescent="0.25">
      <c r="B33" s="11" t="s">
        <v>2</v>
      </c>
      <c r="C33" s="11" t="s">
        <v>4</v>
      </c>
      <c r="D33" s="10" t="s">
        <v>800</v>
      </c>
      <c r="E33" s="11" t="s">
        <v>3</v>
      </c>
      <c r="F33" s="11" t="s">
        <v>1</v>
      </c>
      <c r="G33" s="52">
        <v>420.51</v>
      </c>
      <c r="H33" s="52">
        <v>393</v>
      </c>
      <c r="I33" s="188" t="s">
        <v>53</v>
      </c>
      <c r="J33" s="11" t="s">
        <v>34</v>
      </c>
      <c r="K33" s="11" t="s">
        <v>177</v>
      </c>
      <c r="L33" s="11" t="s">
        <v>745</v>
      </c>
      <c r="M33" s="11" t="s">
        <v>177</v>
      </c>
      <c r="N33" s="89">
        <v>45376</v>
      </c>
      <c r="O33" s="89">
        <v>45376</v>
      </c>
      <c r="P33" s="11" t="str">
        <f>+P28</f>
        <v>Sin Publicación</v>
      </c>
      <c r="Q33" s="202">
        <v>1</v>
      </c>
      <c r="R33" s="11" t="s">
        <v>242</v>
      </c>
      <c r="S33" s="11">
        <v>1</v>
      </c>
      <c r="T33" s="11">
        <v>6028000000</v>
      </c>
      <c r="U33" s="60"/>
    </row>
    <row r="34" spans="2:21" ht="22.5" x14ac:dyDescent="0.25">
      <c r="B34" s="11" t="s">
        <v>2</v>
      </c>
      <c r="C34" s="11" t="s">
        <v>4</v>
      </c>
      <c r="D34" s="10" t="s">
        <v>801</v>
      </c>
      <c r="E34" s="11" t="s">
        <v>802</v>
      </c>
      <c r="F34" s="11" t="s">
        <v>1</v>
      </c>
      <c r="G34" s="52">
        <v>41.73</v>
      </c>
      <c r="H34" s="52">
        <v>39</v>
      </c>
      <c r="I34" s="188" t="s">
        <v>53</v>
      </c>
      <c r="J34" s="11" t="str">
        <f>+J33</f>
        <v>E76636083</v>
      </c>
      <c r="K34" s="11" t="str">
        <f>+K33</f>
        <v>1 DIA</v>
      </c>
      <c r="L34" s="11" t="s">
        <v>745</v>
      </c>
      <c r="M34" s="11" t="s">
        <v>177</v>
      </c>
      <c r="N34" s="89">
        <v>45383</v>
      </c>
      <c r="O34" s="89">
        <v>45383</v>
      </c>
      <c r="P34" s="11" t="s">
        <v>1016</v>
      </c>
      <c r="Q34" s="202"/>
      <c r="R34" s="11" t="s">
        <v>813</v>
      </c>
      <c r="S34" s="11">
        <v>2</v>
      </c>
      <c r="T34" s="11">
        <v>6028000000</v>
      </c>
      <c r="U34" s="60"/>
    </row>
    <row r="35" spans="2:21" ht="43.5" x14ac:dyDescent="0.25">
      <c r="B35" s="11" t="s">
        <v>2</v>
      </c>
      <c r="C35" s="11" t="s">
        <v>0</v>
      </c>
      <c r="D35" s="10" t="s">
        <v>803</v>
      </c>
      <c r="E35" s="11" t="s">
        <v>5</v>
      </c>
      <c r="F35" s="11" t="s">
        <v>1</v>
      </c>
      <c r="G35" s="52">
        <v>2049.69</v>
      </c>
      <c r="H35" s="52">
        <v>1915.6</v>
      </c>
      <c r="I35" s="188" t="s">
        <v>804</v>
      </c>
      <c r="J35" s="11" t="s">
        <v>805</v>
      </c>
      <c r="K35" s="11" t="s">
        <v>280</v>
      </c>
      <c r="L35" s="11" t="s">
        <v>242</v>
      </c>
      <c r="M35" s="11" t="s">
        <v>280</v>
      </c>
      <c r="N35" s="89">
        <v>45385</v>
      </c>
      <c r="O35" s="89">
        <v>45385</v>
      </c>
      <c r="P35" s="11" t="str">
        <f>+P30</f>
        <v>Sin Publicación</v>
      </c>
      <c r="Q35" s="202">
        <v>1</v>
      </c>
      <c r="R35" s="11" t="s">
        <v>242</v>
      </c>
      <c r="S35" s="11">
        <v>2</v>
      </c>
      <c r="T35" s="11">
        <v>6221405000</v>
      </c>
      <c r="U35" s="11"/>
    </row>
    <row r="36" spans="2:21" ht="33" x14ac:dyDescent="0.25">
      <c r="B36" s="11" t="s">
        <v>64</v>
      </c>
      <c r="C36" s="11" t="s">
        <v>23</v>
      </c>
      <c r="D36" s="10" t="s">
        <v>806</v>
      </c>
      <c r="E36" s="11" t="s">
        <v>5</v>
      </c>
      <c r="F36" s="11" t="s">
        <v>30</v>
      </c>
      <c r="G36" s="52">
        <v>96266.83</v>
      </c>
      <c r="H36" s="52">
        <v>89969</v>
      </c>
      <c r="I36" s="188" t="s">
        <v>807</v>
      </c>
      <c r="J36" s="11" t="s">
        <v>808</v>
      </c>
      <c r="K36" s="11" t="s">
        <v>809</v>
      </c>
      <c r="L36" s="11" t="s">
        <v>242</v>
      </c>
      <c r="M36" s="11" t="s">
        <v>809</v>
      </c>
      <c r="N36" s="89">
        <v>45464</v>
      </c>
      <c r="O36" s="89">
        <v>45499</v>
      </c>
      <c r="P36" s="11" t="s">
        <v>1025</v>
      </c>
      <c r="Q36" s="202"/>
      <c r="R36" s="11" t="s">
        <v>813</v>
      </c>
      <c r="S36" s="11">
        <v>2</v>
      </c>
      <c r="T36" s="11">
        <v>2120000000</v>
      </c>
      <c r="U36" s="11" t="s">
        <v>1026</v>
      </c>
    </row>
    <row r="37" spans="2:21" ht="33" x14ac:dyDescent="0.25">
      <c r="B37" s="11" t="s">
        <v>2</v>
      </c>
      <c r="C37" s="11" t="s">
        <v>0</v>
      </c>
      <c r="D37" s="10" t="s">
        <v>810</v>
      </c>
      <c r="E37" s="11" t="s">
        <v>5</v>
      </c>
      <c r="F37" s="11" t="s">
        <v>1</v>
      </c>
      <c r="G37" s="52">
        <v>462.24</v>
      </c>
      <c r="H37" s="52">
        <v>432</v>
      </c>
      <c r="I37" s="188" t="s">
        <v>811</v>
      </c>
      <c r="J37" s="11" t="s">
        <v>812</v>
      </c>
      <c r="K37" s="11" t="s">
        <v>177</v>
      </c>
      <c r="L37" s="11" t="s">
        <v>813</v>
      </c>
      <c r="M37" s="11" t="s">
        <v>177</v>
      </c>
      <c r="N37" s="89">
        <v>45379</v>
      </c>
      <c r="O37" s="89">
        <v>45379</v>
      </c>
      <c r="P37" s="11" t="s">
        <v>1016</v>
      </c>
      <c r="Q37" s="202"/>
      <c r="R37" s="11" t="s">
        <v>745</v>
      </c>
      <c r="S37" s="11">
        <v>1</v>
      </c>
      <c r="T37" s="11">
        <v>6221604000</v>
      </c>
      <c r="U37" s="11"/>
    </row>
    <row r="38" spans="2:21" ht="54" x14ac:dyDescent="0.25">
      <c r="B38" s="11" t="s">
        <v>2</v>
      </c>
      <c r="C38" s="11" t="s">
        <v>4</v>
      </c>
      <c r="D38" s="10" t="s">
        <v>492</v>
      </c>
      <c r="E38" s="11" t="s">
        <v>5</v>
      </c>
      <c r="F38" s="11" t="s">
        <v>1</v>
      </c>
      <c r="G38" s="52">
        <v>359.31</v>
      </c>
      <c r="H38" s="52">
        <v>348.84</v>
      </c>
      <c r="I38" s="188" t="s">
        <v>814</v>
      </c>
      <c r="J38" s="11" t="s">
        <v>494</v>
      </c>
      <c r="K38" s="11" t="s">
        <v>177</v>
      </c>
      <c r="L38" s="11" t="s">
        <v>813</v>
      </c>
      <c r="M38" s="11" t="s">
        <v>177</v>
      </c>
      <c r="N38" s="89">
        <v>45382</v>
      </c>
      <c r="O38" s="89">
        <v>45382</v>
      </c>
      <c r="P38" s="11" t="s">
        <v>1016</v>
      </c>
      <c r="Q38" s="202"/>
      <c r="R38" s="11" t="s">
        <v>745</v>
      </c>
      <c r="S38" s="11">
        <v>1</v>
      </c>
      <c r="T38" s="11">
        <v>6221604000</v>
      </c>
      <c r="U38" s="11"/>
    </row>
    <row r="39" spans="2:21" ht="33" x14ac:dyDescent="0.25">
      <c r="B39" s="11" t="s">
        <v>2</v>
      </c>
      <c r="C39" s="11" t="s">
        <v>4</v>
      </c>
      <c r="D39" s="165" t="s">
        <v>195</v>
      </c>
      <c r="E39" s="11" t="s">
        <v>5</v>
      </c>
      <c r="F39" s="11" t="s">
        <v>1</v>
      </c>
      <c r="G39" s="52">
        <v>86.19</v>
      </c>
      <c r="H39" s="52">
        <v>83.68</v>
      </c>
      <c r="I39" s="188" t="s">
        <v>815</v>
      </c>
      <c r="J39" s="11" t="s">
        <v>37</v>
      </c>
      <c r="K39" s="11" t="s">
        <v>177</v>
      </c>
      <c r="L39" s="11" t="s">
        <v>813</v>
      </c>
      <c r="M39" s="11" t="s">
        <v>177</v>
      </c>
      <c r="N39" s="89">
        <v>45377</v>
      </c>
      <c r="O39" s="89">
        <v>45377</v>
      </c>
      <c r="P39" s="11" t="s">
        <v>1016</v>
      </c>
      <c r="Q39" s="202"/>
      <c r="R39" s="11" t="s">
        <v>745</v>
      </c>
      <c r="S39" s="11">
        <v>1</v>
      </c>
      <c r="T39" s="11">
        <v>6221604000</v>
      </c>
      <c r="U39" s="11"/>
    </row>
    <row r="40" spans="2:21" ht="54" x14ac:dyDescent="0.25">
      <c r="B40" s="11" t="s">
        <v>2</v>
      </c>
      <c r="C40" s="11" t="s">
        <v>4</v>
      </c>
      <c r="D40" s="10" t="s">
        <v>377</v>
      </c>
      <c r="E40" s="11" t="s">
        <v>5</v>
      </c>
      <c r="F40" s="11" t="s">
        <v>1</v>
      </c>
      <c r="G40" s="52">
        <v>239.16</v>
      </c>
      <c r="H40" s="52">
        <v>223.51</v>
      </c>
      <c r="I40" s="188" t="str">
        <f>+I38</f>
        <v>SOLICIONES TECNICAS NCH ESPAÑOLA,S.L.</v>
      </c>
      <c r="J40" s="11" t="str">
        <f>+J38</f>
        <v>B28984094</v>
      </c>
      <c r="K40" s="11" t="s">
        <v>177</v>
      </c>
      <c r="L40" s="11" t="s">
        <v>813</v>
      </c>
      <c r="M40" s="11" t="s">
        <v>177</v>
      </c>
      <c r="N40" s="89">
        <v>45365</v>
      </c>
      <c r="O40" s="89">
        <v>45365</v>
      </c>
      <c r="P40" s="11" t="s">
        <v>1016</v>
      </c>
      <c r="Q40" s="202"/>
      <c r="R40" s="11" t="s">
        <v>745</v>
      </c>
      <c r="S40" s="11">
        <v>1</v>
      </c>
      <c r="T40" s="11">
        <v>6221604000</v>
      </c>
      <c r="U40" s="11"/>
    </row>
    <row r="41" spans="2:21" ht="22.5" x14ac:dyDescent="0.25">
      <c r="B41" s="11" t="s">
        <v>2</v>
      </c>
      <c r="C41" s="11" t="s">
        <v>4</v>
      </c>
      <c r="D41" s="10" t="s">
        <v>816</v>
      </c>
      <c r="E41" s="11" t="s">
        <v>5</v>
      </c>
      <c r="F41" s="11" t="s">
        <v>1</v>
      </c>
      <c r="G41" s="52">
        <v>285.75</v>
      </c>
      <c r="H41" s="52">
        <v>267.06</v>
      </c>
      <c r="I41" s="188" t="s">
        <v>817</v>
      </c>
      <c r="J41" s="11" t="s">
        <v>51</v>
      </c>
      <c r="K41" s="11" t="s">
        <v>280</v>
      </c>
      <c r="L41" s="11" t="s">
        <v>242</v>
      </c>
      <c r="M41" s="11" t="s">
        <v>280</v>
      </c>
      <c r="N41" s="89">
        <v>45390</v>
      </c>
      <c r="O41" s="89">
        <v>45390</v>
      </c>
      <c r="P41" s="11" t="s">
        <v>1016</v>
      </c>
      <c r="Q41" s="202">
        <v>1</v>
      </c>
      <c r="R41" s="11" t="s">
        <v>745</v>
      </c>
      <c r="S41" s="11">
        <v>2</v>
      </c>
      <c r="T41" s="11">
        <v>6221604000</v>
      </c>
      <c r="U41" s="11" t="s">
        <v>1027</v>
      </c>
    </row>
    <row r="42" spans="2:21" ht="22.5" x14ac:dyDescent="0.25">
      <c r="B42" s="11" t="s">
        <v>2</v>
      </c>
      <c r="C42" s="11" t="s">
        <v>0</v>
      </c>
      <c r="D42" s="10" t="s">
        <v>818</v>
      </c>
      <c r="E42" s="11" t="s">
        <v>5</v>
      </c>
      <c r="F42" s="11" t="s">
        <v>1</v>
      </c>
      <c r="G42" s="52">
        <v>511.98</v>
      </c>
      <c r="H42" s="52">
        <v>547.84</v>
      </c>
      <c r="I42" s="188" t="s">
        <v>819</v>
      </c>
      <c r="J42" s="11" t="s">
        <v>820</v>
      </c>
      <c r="K42" s="11" t="s">
        <v>177</v>
      </c>
      <c r="L42" s="11" t="s">
        <v>242</v>
      </c>
      <c r="M42" s="11" t="s">
        <v>177</v>
      </c>
      <c r="N42" s="89">
        <v>45386</v>
      </c>
      <c r="O42" s="89">
        <v>45386</v>
      </c>
      <c r="P42" s="11" t="s">
        <v>1016</v>
      </c>
      <c r="Q42" s="202"/>
      <c r="R42" s="11" t="s">
        <v>745</v>
      </c>
      <c r="S42" s="11">
        <v>1</v>
      </c>
      <c r="T42" s="11">
        <v>6221207000</v>
      </c>
      <c r="U42" s="11"/>
    </row>
    <row r="43" spans="2:21" ht="22.5" x14ac:dyDescent="0.25">
      <c r="B43" s="11" t="s">
        <v>2</v>
      </c>
      <c r="C43" s="11" t="s">
        <v>4</v>
      </c>
      <c r="D43" s="10" t="s">
        <v>821</v>
      </c>
      <c r="E43" s="11" t="s">
        <v>5</v>
      </c>
      <c r="F43" s="11" t="s">
        <v>1</v>
      </c>
      <c r="G43" s="52">
        <v>105.14</v>
      </c>
      <c r="H43" s="52">
        <v>98.26</v>
      </c>
      <c r="I43" s="188" t="s">
        <v>766</v>
      </c>
      <c r="J43" s="11" t="s">
        <v>767</v>
      </c>
      <c r="K43" s="11" t="s">
        <v>280</v>
      </c>
      <c r="L43" s="11" t="s">
        <v>242</v>
      </c>
      <c r="M43" s="11" t="s">
        <v>280</v>
      </c>
      <c r="N43" s="89">
        <v>45394</v>
      </c>
      <c r="O43" s="89">
        <v>45394</v>
      </c>
      <c r="P43" s="11" t="str">
        <f>+P41</f>
        <v>Sin Publicación</v>
      </c>
      <c r="Q43" s="202"/>
      <c r="R43" s="11" t="s">
        <v>242</v>
      </c>
      <c r="S43" s="11">
        <v>2</v>
      </c>
      <c r="T43" s="11">
        <v>6221604000</v>
      </c>
      <c r="U43" s="11"/>
    </row>
    <row r="44" spans="2:21" ht="33" x14ac:dyDescent="0.25">
      <c r="B44" s="11" t="s">
        <v>2</v>
      </c>
      <c r="C44" s="11" t="s">
        <v>0</v>
      </c>
      <c r="D44" s="10" t="s">
        <v>822</v>
      </c>
      <c r="E44" s="11" t="s">
        <v>5</v>
      </c>
      <c r="F44" s="11" t="s">
        <v>1</v>
      </c>
      <c r="G44" s="52">
        <f>H44</f>
        <v>1175</v>
      </c>
      <c r="H44" s="52">
        <v>1175</v>
      </c>
      <c r="I44" s="188" t="s">
        <v>823</v>
      </c>
      <c r="J44" s="11" t="s">
        <v>824</v>
      </c>
      <c r="K44" s="11" t="s">
        <v>252</v>
      </c>
      <c r="L44" s="11" t="s">
        <v>242</v>
      </c>
      <c r="M44" s="11" t="s">
        <v>825</v>
      </c>
      <c r="N44" s="89">
        <v>45420</v>
      </c>
      <c r="O44" s="89">
        <v>45450</v>
      </c>
      <c r="P44" s="11" t="s">
        <v>1016</v>
      </c>
      <c r="Q44" s="202"/>
      <c r="R44" s="11" t="s">
        <v>242</v>
      </c>
      <c r="S44" s="11">
        <v>2</v>
      </c>
      <c r="T44" s="11">
        <v>6239000000</v>
      </c>
      <c r="U44" s="11"/>
    </row>
    <row r="45" spans="2:21" ht="33" x14ac:dyDescent="0.25">
      <c r="B45" s="11" t="s">
        <v>2</v>
      </c>
      <c r="C45" s="11" t="s">
        <v>0</v>
      </c>
      <c r="D45" s="10" t="s">
        <v>826</v>
      </c>
      <c r="E45" s="11" t="s">
        <v>5</v>
      </c>
      <c r="F45" s="11" t="s">
        <v>1</v>
      </c>
      <c r="G45" s="52">
        <f>H45</f>
        <v>13970</v>
      </c>
      <c r="H45" s="52">
        <v>13970</v>
      </c>
      <c r="I45" s="188" t="s">
        <v>827</v>
      </c>
      <c r="J45" s="11" t="s">
        <v>828</v>
      </c>
      <c r="K45" s="11" t="s">
        <v>719</v>
      </c>
      <c r="L45" s="11" t="s">
        <v>242</v>
      </c>
      <c r="M45" s="11" t="s">
        <v>719</v>
      </c>
      <c r="N45" s="89">
        <v>45420</v>
      </c>
      <c r="O45" s="89">
        <v>45480</v>
      </c>
      <c r="P45" s="11" t="s">
        <v>1016</v>
      </c>
      <c r="Q45" s="202"/>
      <c r="R45" s="11" t="s">
        <v>242</v>
      </c>
      <c r="S45" s="11">
        <v>2</v>
      </c>
      <c r="T45" s="11">
        <v>6239000000</v>
      </c>
      <c r="U45" s="11"/>
    </row>
    <row r="46" spans="2:21" ht="43.5" x14ac:dyDescent="0.25">
      <c r="B46" s="11" t="s">
        <v>2</v>
      </c>
      <c r="C46" s="11" t="s">
        <v>4</v>
      </c>
      <c r="D46" s="10" t="s">
        <v>708</v>
      </c>
      <c r="E46" s="11" t="s">
        <v>41</v>
      </c>
      <c r="F46" s="11" t="s">
        <v>1</v>
      </c>
      <c r="G46" s="52">
        <v>283.67</v>
      </c>
      <c r="H46" s="52">
        <v>265.11</v>
      </c>
      <c r="I46" s="188" t="s">
        <v>35</v>
      </c>
      <c r="J46" s="11" t="s">
        <v>36</v>
      </c>
      <c r="K46" s="11" t="s">
        <v>252</v>
      </c>
      <c r="L46" s="11" t="s">
        <v>242</v>
      </c>
      <c r="M46" s="11" t="s">
        <v>252</v>
      </c>
      <c r="N46" s="89">
        <v>45405</v>
      </c>
      <c r="O46" s="89">
        <v>45435</v>
      </c>
      <c r="P46" s="11" t="s">
        <v>1028</v>
      </c>
      <c r="Q46" s="202"/>
      <c r="R46" s="11" t="s">
        <v>242</v>
      </c>
      <c r="S46" s="11">
        <v>2</v>
      </c>
      <c r="T46" s="138">
        <v>6028000000</v>
      </c>
      <c r="U46" s="60"/>
    </row>
    <row r="47" spans="2:21" ht="33" x14ac:dyDescent="0.25">
      <c r="B47" s="11" t="s">
        <v>2</v>
      </c>
      <c r="C47" s="11" t="s">
        <v>0</v>
      </c>
      <c r="D47" s="10" t="s">
        <v>829</v>
      </c>
      <c r="E47" s="11" t="s">
        <v>3</v>
      </c>
      <c r="F47" s="11" t="s">
        <v>1</v>
      </c>
      <c r="G47" s="52">
        <v>4980</v>
      </c>
      <c r="H47" s="52">
        <v>4980</v>
      </c>
      <c r="I47" s="188" t="s">
        <v>830</v>
      </c>
      <c r="J47" s="11" t="s">
        <v>831</v>
      </c>
      <c r="K47" s="11" t="s">
        <v>719</v>
      </c>
      <c r="L47" s="11" t="s">
        <v>242</v>
      </c>
      <c r="M47" s="11" t="s">
        <v>719</v>
      </c>
      <c r="N47" s="89">
        <v>45536</v>
      </c>
      <c r="O47" s="89">
        <v>45596</v>
      </c>
      <c r="P47" s="11" t="s">
        <v>1028</v>
      </c>
      <c r="Q47" s="202">
        <v>1</v>
      </c>
      <c r="R47" s="11" t="s">
        <v>242</v>
      </c>
      <c r="S47" s="11">
        <v>3</v>
      </c>
      <c r="T47" s="138">
        <v>6299000000</v>
      </c>
      <c r="U47" s="60"/>
    </row>
    <row r="48" spans="2:21" ht="22.5" x14ac:dyDescent="0.25">
      <c r="B48" s="11" t="s">
        <v>2</v>
      </c>
      <c r="C48" s="11" t="s">
        <v>0</v>
      </c>
      <c r="D48" s="10" t="s">
        <v>832</v>
      </c>
      <c r="E48" s="11" t="s">
        <v>5</v>
      </c>
      <c r="F48" s="11" t="s">
        <v>1</v>
      </c>
      <c r="G48" s="52">
        <v>245.52</v>
      </c>
      <c r="H48" s="52">
        <v>229.46</v>
      </c>
      <c r="I48" s="188" t="s">
        <v>53</v>
      </c>
      <c r="J48" s="11" t="s">
        <v>34</v>
      </c>
      <c r="K48" s="11" t="s">
        <v>280</v>
      </c>
      <c r="L48" s="11" t="s">
        <v>242</v>
      </c>
      <c r="M48" s="11" t="s">
        <v>280</v>
      </c>
      <c r="N48" s="89">
        <v>45387</v>
      </c>
      <c r="O48" s="89"/>
      <c r="P48" s="11" t="s">
        <v>1028</v>
      </c>
      <c r="Q48" s="202"/>
      <c r="R48" s="11" t="s">
        <v>813</v>
      </c>
      <c r="S48" s="11"/>
      <c r="T48" s="138">
        <v>6028000000</v>
      </c>
      <c r="U48" s="11"/>
    </row>
    <row r="49" spans="2:21" x14ac:dyDescent="0.25">
      <c r="B49" s="11" t="s">
        <v>227</v>
      </c>
      <c r="C49" s="11" t="s">
        <v>0</v>
      </c>
      <c r="D49" s="10" t="s">
        <v>833</v>
      </c>
      <c r="E49" s="11" t="s">
        <v>45</v>
      </c>
      <c r="F49" s="11" t="s">
        <v>30</v>
      </c>
      <c r="G49" s="52"/>
      <c r="H49" s="52"/>
      <c r="I49" s="188"/>
      <c r="J49" s="11"/>
      <c r="K49" s="11"/>
      <c r="L49" s="11"/>
      <c r="M49" s="11"/>
      <c r="N49" s="89"/>
      <c r="O49" s="89"/>
      <c r="P49" s="11"/>
      <c r="Q49" s="202"/>
      <c r="R49" s="11"/>
      <c r="S49" s="11"/>
      <c r="T49" s="11"/>
      <c r="U49" s="60"/>
    </row>
    <row r="50" spans="2:21" ht="22.5" x14ac:dyDescent="0.25">
      <c r="B50" s="11" t="s">
        <v>227</v>
      </c>
      <c r="C50" s="11" t="s">
        <v>0</v>
      </c>
      <c r="D50" s="10" t="s">
        <v>834</v>
      </c>
      <c r="E50" s="11" t="s">
        <v>45</v>
      </c>
      <c r="F50" s="11" t="s">
        <v>30</v>
      </c>
      <c r="G50" s="52"/>
      <c r="H50" s="52"/>
      <c r="I50" s="188"/>
      <c r="J50" s="11"/>
      <c r="K50" s="11"/>
      <c r="L50" s="11"/>
      <c r="M50" s="11"/>
      <c r="N50" s="89"/>
      <c r="O50" s="89"/>
      <c r="P50" s="11"/>
      <c r="Q50" s="202"/>
      <c r="R50" s="11"/>
      <c r="S50" s="11"/>
      <c r="T50" s="138"/>
      <c r="U50" s="60"/>
    </row>
    <row r="51" spans="2:21" x14ac:dyDescent="0.25">
      <c r="B51" s="11" t="s">
        <v>227</v>
      </c>
      <c r="C51" s="11" t="s">
        <v>4</v>
      </c>
      <c r="D51" s="10" t="s">
        <v>199</v>
      </c>
      <c r="E51" s="11" t="s">
        <v>45</v>
      </c>
      <c r="F51" s="11" t="s">
        <v>30</v>
      </c>
      <c r="G51" s="52"/>
      <c r="H51" s="52"/>
      <c r="I51" s="188"/>
      <c r="J51" s="11"/>
      <c r="K51" s="11"/>
      <c r="L51" s="11"/>
      <c r="M51" s="11"/>
      <c r="N51" s="89"/>
      <c r="O51" s="89"/>
      <c r="P51" s="11"/>
      <c r="Q51" s="202"/>
      <c r="R51" s="11"/>
      <c r="S51" s="11"/>
      <c r="T51" s="138"/>
      <c r="U51" s="60"/>
    </row>
    <row r="52" spans="2:21" ht="22.5" x14ac:dyDescent="0.25">
      <c r="B52" s="11" t="s">
        <v>2</v>
      </c>
      <c r="C52" s="11" t="s">
        <v>0</v>
      </c>
      <c r="D52" s="10" t="s">
        <v>835</v>
      </c>
      <c r="E52" s="11" t="s">
        <v>3</v>
      </c>
      <c r="F52" s="11" t="s">
        <v>1</v>
      </c>
      <c r="G52" s="52">
        <v>410</v>
      </c>
      <c r="H52" s="52">
        <v>410</v>
      </c>
      <c r="I52" s="188" t="s">
        <v>404</v>
      </c>
      <c r="J52" s="11" t="s">
        <v>405</v>
      </c>
      <c r="K52" s="11" t="s">
        <v>435</v>
      </c>
      <c r="L52" s="11" t="s">
        <v>242</v>
      </c>
      <c r="M52" s="11" t="s">
        <v>435</v>
      </c>
      <c r="N52" s="89">
        <v>45451</v>
      </c>
      <c r="O52" s="89">
        <v>45815</v>
      </c>
      <c r="P52" s="11" t="s">
        <v>1028</v>
      </c>
      <c r="Q52" s="202"/>
      <c r="R52" s="11" t="s">
        <v>242</v>
      </c>
      <c r="S52" s="11">
        <v>2</v>
      </c>
      <c r="T52" s="138">
        <v>6299000000</v>
      </c>
      <c r="U52" s="11"/>
    </row>
    <row r="53" spans="2:21" ht="22.5" x14ac:dyDescent="0.25">
      <c r="B53" s="11" t="s">
        <v>2</v>
      </c>
      <c r="C53" s="11" t="s">
        <v>4</v>
      </c>
      <c r="D53" s="10" t="s">
        <v>836</v>
      </c>
      <c r="E53" s="11" t="s">
        <v>5</v>
      </c>
      <c r="F53" s="11" t="s">
        <v>1</v>
      </c>
      <c r="G53" s="52">
        <v>38.659999999999997</v>
      </c>
      <c r="H53" s="52">
        <v>37.53</v>
      </c>
      <c r="I53" s="188" t="s">
        <v>837</v>
      </c>
      <c r="J53" s="11" t="s">
        <v>838</v>
      </c>
      <c r="K53" s="11" t="s">
        <v>280</v>
      </c>
      <c r="L53" s="11" t="s">
        <v>242</v>
      </c>
      <c r="M53" s="11" t="s">
        <v>280</v>
      </c>
      <c r="N53" s="89">
        <v>45394</v>
      </c>
      <c r="O53" s="89">
        <v>45394</v>
      </c>
      <c r="P53" s="11" t="s">
        <v>1028</v>
      </c>
      <c r="Q53" s="202"/>
      <c r="R53" s="11" t="s">
        <v>242</v>
      </c>
      <c r="S53" s="11">
        <v>2</v>
      </c>
      <c r="T53" s="138">
        <v>6221604000</v>
      </c>
      <c r="U53" s="11"/>
    </row>
    <row r="54" spans="2:21" x14ac:dyDescent="0.25">
      <c r="B54" s="11" t="s">
        <v>2</v>
      </c>
      <c r="C54" s="11" t="s">
        <v>0</v>
      </c>
      <c r="D54" s="10" t="s">
        <v>839</v>
      </c>
      <c r="E54" s="11" t="s">
        <v>5</v>
      </c>
      <c r="F54" s="11" t="s">
        <v>1</v>
      </c>
      <c r="G54" s="52">
        <v>864.56</v>
      </c>
      <c r="H54" s="52">
        <v>808</v>
      </c>
      <c r="I54" s="194" t="s">
        <v>470</v>
      </c>
      <c r="J54" s="11" t="s">
        <v>471</v>
      </c>
      <c r="K54" s="11" t="s">
        <v>280</v>
      </c>
      <c r="L54" s="68" t="s">
        <v>242</v>
      </c>
      <c r="M54" s="11" t="s">
        <v>280</v>
      </c>
      <c r="N54" s="89">
        <v>45399</v>
      </c>
      <c r="O54" s="89">
        <v>45399</v>
      </c>
      <c r="P54" s="11" t="s">
        <v>1028</v>
      </c>
      <c r="Q54" s="202"/>
      <c r="R54" s="11" t="s">
        <v>242</v>
      </c>
      <c r="S54" s="11">
        <v>2</v>
      </c>
      <c r="T54" s="138">
        <v>2130000000</v>
      </c>
      <c r="U54" s="11"/>
    </row>
    <row r="55" spans="2:21" ht="22.5" x14ac:dyDescent="0.25">
      <c r="B55" s="11" t="s">
        <v>2</v>
      </c>
      <c r="C55" s="11" t="s">
        <v>0</v>
      </c>
      <c r="D55" s="10" t="s">
        <v>840</v>
      </c>
      <c r="E55" s="11" t="s">
        <v>5</v>
      </c>
      <c r="F55" s="11" t="s">
        <v>1</v>
      </c>
      <c r="G55" s="52">
        <v>278.2</v>
      </c>
      <c r="H55" s="52">
        <v>260</v>
      </c>
      <c r="I55" s="194" t="s">
        <v>841</v>
      </c>
      <c r="J55" s="11" t="s">
        <v>842</v>
      </c>
      <c r="K55" s="11" t="s">
        <v>280</v>
      </c>
      <c r="L55" s="68" t="s">
        <v>242</v>
      </c>
      <c r="M55" s="11" t="s">
        <v>280</v>
      </c>
      <c r="N55" s="89">
        <v>45407</v>
      </c>
      <c r="O55" s="89">
        <v>45407</v>
      </c>
      <c r="P55" s="11" t="s">
        <v>1028</v>
      </c>
      <c r="Q55" s="202"/>
      <c r="R55" s="11" t="s">
        <v>242</v>
      </c>
      <c r="S55" s="11">
        <v>2</v>
      </c>
      <c r="T55" s="138">
        <v>6221402000</v>
      </c>
      <c r="U55" s="11"/>
    </row>
    <row r="56" spans="2:21" ht="22.5" x14ac:dyDescent="0.25">
      <c r="B56" s="11" t="s">
        <v>2</v>
      </c>
      <c r="C56" s="11" t="s">
        <v>0</v>
      </c>
      <c r="D56" s="10" t="s">
        <v>843</v>
      </c>
      <c r="E56" s="11" t="s">
        <v>5</v>
      </c>
      <c r="F56" s="11" t="s">
        <v>1</v>
      </c>
      <c r="G56" s="52">
        <v>181.9</v>
      </c>
      <c r="H56" s="52">
        <v>170</v>
      </c>
      <c r="I56" s="194" t="s">
        <v>841</v>
      </c>
      <c r="J56" s="11" t="s">
        <v>842</v>
      </c>
      <c r="K56" s="11" t="s">
        <v>280</v>
      </c>
      <c r="L56" s="68" t="s">
        <v>242</v>
      </c>
      <c r="M56" s="11" t="s">
        <v>280</v>
      </c>
      <c r="N56" s="89">
        <v>45408</v>
      </c>
      <c r="O56" s="89">
        <v>45408</v>
      </c>
      <c r="P56" s="11" t="s">
        <v>1028</v>
      </c>
      <c r="Q56" s="202"/>
      <c r="R56" s="11" t="s">
        <v>242</v>
      </c>
      <c r="S56" s="11">
        <v>2</v>
      </c>
      <c r="T56" s="138">
        <v>6221402000</v>
      </c>
      <c r="U56" s="11"/>
    </row>
    <row r="57" spans="2:21" x14ac:dyDescent="0.25">
      <c r="B57" s="11" t="s">
        <v>2</v>
      </c>
      <c r="C57" s="11" t="s">
        <v>4</v>
      </c>
      <c r="D57" s="10" t="s">
        <v>844</v>
      </c>
      <c r="E57" s="11" t="s">
        <v>5</v>
      </c>
      <c r="F57" s="11" t="s">
        <v>1</v>
      </c>
      <c r="G57" s="52">
        <v>513.14</v>
      </c>
      <c r="H57" s="52">
        <v>498.19</v>
      </c>
      <c r="I57" s="194" t="s">
        <v>378</v>
      </c>
      <c r="J57" s="11" t="s">
        <v>379</v>
      </c>
      <c r="K57" s="11" t="s">
        <v>280</v>
      </c>
      <c r="L57" s="68" t="s">
        <v>242</v>
      </c>
      <c r="M57" s="11" t="s">
        <v>280</v>
      </c>
      <c r="N57" s="89">
        <v>45419</v>
      </c>
      <c r="O57" s="89">
        <v>45419</v>
      </c>
      <c r="P57" s="11" t="s">
        <v>1028</v>
      </c>
      <c r="Q57" s="202"/>
      <c r="R57" s="11" t="s">
        <v>242</v>
      </c>
      <c r="S57" s="11">
        <v>2</v>
      </c>
      <c r="T57" s="138">
        <v>6290000000</v>
      </c>
      <c r="U57" s="11"/>
    </row>
    <row r="58" spans="2:21" x14ac:dyDescent="0.25">
      <c r="B58" s="11" t="s">
        <v>2</v>
      </c>
      <c r="C58" s="11" t="s">
        <v>4</v>
      </c>
      <c r="D58" s="10" t="s">
        <v>785</v>
      </c>
      <c r="E58" s="11" t="s">
        <v>5</v>
      </c>
      <c r="F58" s="11" t="s">
        <v>1</v>
      </c>
      <c r="G58" s="52">
        <v>93.11</v>
      </c>
      <c r="H58" s="52">
        <v>87.02</v>
      </c>
      <c r="I58" s="188" t="s">
        <v>85</v>
      </c>
      <c r="J58" s="11" t="s">
        <v>90</v>
      </c>
      <c r="K58" s="11" t="s">
        <v>177</v>
      </c>
      <c r="L58" s="11" t="s">
        <v>242</v>
      </c>
      <c r="M58" s="11" t="s">
        <v>177</v>
      </c>
      <c r="N58" s="89">
        <v>45422</v>
      </c>
      <c r="O58" s="89">
        <v>45422</v>
      </c>
      <c r="P58" s="11" t="s">
        <v>1028</v>
      </c>
      <c r="Q58" s="202"/>
      <c r="R58" s="11" t="s">
        <v>242</v>
      </c>
      <c r="S58" s="11">
        <v>2</v>
      </c>
      <c r="T58" s="138">
        <v>6221604000</v>
      </c>
      <c r="U58" s="11"/>
    </row>
    <row r="59" spans="2:21" ht="22.5" x14ac:dyDescent="0.25">
      <c r="B59" s="11" t="s">
        <v>2</v>
      </c>
      <c r="C59" s="11" t="s">
        <v>0</v>
      </c>
      <c r="D59" s="10" t="s">
        <v>845</v>
      </c>
      <c r="E59" s="11" t="s">
        <v>5</v>
      </c>
      <c r="F59" s="11" t="s">
        <v>1</v>
      </c>
      <c r="G59" s="52">
        <v>480</v>
      </c>
      <c r="H59" s="52">
        <v>513.6</v>
      </c>
      <c r="I59" s="195" t="s">
        <v>46</v>
      </c>
      <c r="J59" s="3" t="s">
        <v>29</v>
      </c>
      <c r="K59" s="10" t="s">
        <v>280</v>
      </c>
      <c r="L59" s="10">
        <v>0</v>
      </c>
      <c r="M59" s="10" t="s">
        <v>280</v>
      </c>
      <c r="N59" s="89">
        <v>45411</v>
      </c>
      <c r="O59" s="89">
        <v>45411</v>
      </c>
      <c r="P59" s="11" t="s">
        <v>1028</v>
      </c>
      <c r="Q59" s="202"/>
      <c r="R59" s="11" t="s">
        <v>242</v>
      </c>
      <c r="S59" s="11">
        <v>2</v>
      </c>
      <c r="T59" s="138">
        <v>6221604000</v>
      </c>
      <c r="U59" s="11"/>
    </row>
    <row r="60" spans="2:21" ht="22.5" x14ac:dyDescent="0.25">
      <c r="B60" s="11" t="s">
        <v>2</v>
      </c>
      <c r="C60" s="11" t="s">
        <v>0</v>
      </c>
      <c r="D60" s="10" t="s">
        <v>846</v>
      </c>
      <c r="E60" s="11" t="s">
        <v>41</v>
      </c>
      <c r="F60" s="11" t="s">
        <v>1</v>
      </c>
      <c r="G60" s="52">
        <v>415</v>
      </c>
      <c r="H60" s="52">
        <v>415</v>
      </c>
      <c r="I60" s="195" t="s">
        <v>847</v>
      </c>
      <c r="J60" s="3" t="s">
        <v>417</v>
      </c>
      <c r="K60" s="10" t="s">
        <v>241</v>
      </c>
      <c r="L60" s="10">
        <v>0</v>
      </c>
      <c r="M60" s="10" t="s">
        <v>241</v>
      </c>
      <c r="N60" s="89">
        <v>45383</v>
      </c>
      <c r="O60" s="89">
        <v>45747</v>
      </c>
      <c r="P60" s="11" t="s">
        <v>1028</v>
      </c>
      <c r="Q60" s="202"/>
      <c r="R60" s="11" t="s">
        <v>242</v>
      </c>
      <c r="S60" s="11">
        <v>2</v>
      </c>
      <c r="T60" s="138">
        <v>6221503000</v>
      </c>
      <c r="U60" s="11"/>
    </row>
    <row r="61" spans="2:21" ht="43.5" x14ac:dyDescent="0.25">
      <c r="B61" s="11" t="s">
        <v>2</v>
      </c>
      <c r="C61" s="11" t="s">
        <v>4</v>
      </c>
      <c r="D61" s="10" t="s">
        <v>708</v>
      </c>
      <c r="E61" s="11" t="s">
        <v>41</v>
      </c>
      <c r="F61" s="11" t="s">
        <v>1</v>
      </c>
      <c r="G61" s="52">
        <v>373.8</v>
      </c>
      <c r="H61" s="52">
        <v>352.61</v>
      </c>
      <c r="I61" s="188" t="s">
        <v>35</v>
      </c>
      <c r="J61" s="11" t="s">
        <v>36</v>
      </c>
      <c r="K61" s="11" t="s">
        <v>252</v>
      </c>
      <c r="L61" s="11" t="s">
        <v>242</v>
      </c>
      <c r="M61" s="11" t="s">
        <v>252</v>
      </c>
      <c r="N61" s="89">
        <v>45420</v>
      </c>
      <c r="O61" s="89">
        <v>45451</v>
      </c>
      <c r="P61" s="11" t="s">
        <v>1028</v>
      </c>
      <c r="Q61" s="202"/>
      <c r="R61" s="11" t="s">
        <v>242</v>
      </c>
      <c r="S61" s="11">
        <v>2</v>
      </c>
      <c r="T61" s="138">
        <v>6028000000</v>
      </c>
      <c r="U61" s="60"/>
    </row>
    <row r="62" spans="2:21" ht="42" x14ac:dyDescent="0.25">
      <c r="B62" s="59" t="s">
        <v>2</v>
      </c>
      <c r="C62" s="59" t="s">
        <v>0</v>
      </c>
      <c r="D62" s="51" t="s">
        <v>848</v>
      </c>
      <c r="E62" s="59" t="s">
        <v>5</v>
      </c>
      <c r="F62" s="59" t="s">
        <v>1</v>
      </c>
      <c r="G62" s="54">
        <v>14873</v>
      </c>
      <c r="H62" s="54">
        <v>13900</v>
      </c>
      <c r="I62" s="196" t="s">
        <v>849</v>
      </c>
      <c r="J62" s="59" t="s">
        <v>850</v>
      </c>
      <c r="K62" s="59" t="s">
        <v>851</v>
      </c>
      <c r="L62" s="59" t="s">
        <v>242</v>
      </c>
      <c r="M62" s="59" t="s">
        <v>852</v>
      </c>
      <c r="N62" s="55">
        <v>45470</v>
      </c>
      <c r="O62" s="55">
        <v>45512</v>
      </c>
      <c r="P62" s="59" t="s">
        <v>1028</v>
      </c>
      <c r="Q62" s="202"/>
      <c r="R62" s="59" t="s">
        <v>242</v>
      </c>
      <c r="S62" s="59">
        <v>2</v>
      </c>
      <c r="T62" s="68">
        <v>6239000000</v>
      </c>
      <c r="U62" s="203"/>
    </row>
    <row r="63" spans="2:21" ht="94.5" x14ac:dyDescent="0.25">
      <c r="B63" s="59" t="s">
        <v>2</v>
      </c>
      <c r="C63" s="59" t="s">
        <v>0</v>
      </c>
      <c r="D63" s="51" t="s">
        <v>853</v>
      </c>
      <c r="E63" s="59" t="s">
        <v>5</v>
      </c>
      <c r="F63" s="59" t="s">
        <v>1</v>
      </c>
      <c r="G63" s="54">
        <v>11996.62</v>
      </c>
      <c r="H63" s="54">
        <v>11996.62</v>
      </c>
      <c r="I63" s="196" t="s">
        <v>854</v>
      </c>
      <c r="J63" s="59" t="s">
        <v>855</v>
      </c>
      <c r="K63" s="59" t="s">
        <v>435</v>
      </c>
      <c r="L63" s="59" t="s">
        <v>242</v>
      </c>
      <c r="M63" s="59" t="s">
        <v>435</v>
      </c>
      <c r="N63" s="55">
        <v>45448</v>
      </c>
      <c r="O63" s="55">
        <v>45813</v>
      </c>
      <c r="P63" s="59" t="s">
        <v>1028</v>
      </c>
      <c r="Q63" s="202"/>
      <c r="R63" s="59" t="s">
        <v>242</v>
      </c>
      <c r="S63" s="59">
        <v>2</v>
      </c>
      <c r="T63" s="68">
        <v>6299000000</v>
      </c>
      <c r="U63" s="203"/>
    </row>
    <row r="64" spans="2:21" ht="22.5" x14ac:dyDescent="0.25">
      <c r="B64" s="11" t="s">
        <v>2</v>
      </c>
      <c r="C64" s="11" t="s">
        <v>0</v>
      </c>
      <c r="D64" s="10" t="s">
        <v>856</v>
      </c>
      <c r="E64" s="11" t="s">
        <v>41</v>
      </c>
      <c r="F64" s="11" t="s">
        <v>1</v>
      </c>
      <c r="G64" s="52">
        <v>642.49</v>
      </c>
      <c r="H64" s="52">
        <v>600.46</v>
      </c>
      <c r="I64" s="188" t="s">
        <v>857</v>
      </c>
      <c r="J64" s="11" t="s">
        <v>93</v>
      </c>
      <c r="K64" s="11" t="s">
        <v>435</v>
      </c>
      <c r="L64" s="11" t="s">
        <v>242</v>
      </c>
      <c r="M64" s="11" t="s">
        <v>435</v>
      </c>
      <c r="N64" s="89">
        <v>45434</v>
      </c>
      <c r="O64" s="89">
        <v>45799</v>
      </c>
      <c r="P64" s="11" t="s">
        <v>1028</v>
      </c>
      <c r="Q64" s="202"/>
      <c r="R64" s="11" t="s">
        <v>242</v>
      </c>
      <c r="S64" s="11">
        <v>2</v>
      </c>
      <c r="T64" s="138">
        <v>6299000000</v>
      </c>
      <c r="U64" s="60"/>
    </row>
    <row r="65" spans="2:21" ht="22.5" x14ac:dyDescent="0.25">
      <c r="B65" s="11" t="s">
        <v>2</v>
      </c>
      <c r="C65" s="11" t="s">
        <v>4</v>
      </c>
      <c r="D65" s="10" t="s">
        <v>858</v>
      </c>
      <c r="E65" s="11" t="s">
        <v>41</v>
      </c>
      <c r="F65" s="11" t="s">
        <v>1</v>
      </c>
      <c r="G65" s="52">
        <v>599.20000000000005</v>
      </c>
      <c r="H65" s="52">
        <v>560</v>
      </c>
      <c r="I65" s="188" t="s">
        <v>53</v>
      </c>
      <c r="J65" s="11" t="s">
        <v>34</v>
      </c>
      <c r="K65" s="11" t="s">
        <v>177</v>
      </c>
      <c r="L65" s="11" t="s">
        <v>745</v>
      </c>
      <c r="M65" s="11" t="s">
        <v>177</v>
      </c>
      <c r="N65" s="89">
        <v>45448</v>
      </c>
      <c r="O65" s="89">
        <v>45448</v>
      </c>
      <c r="P65" s="11" t="str">
        <f>+P60</f>
        <v>Sin publicación</v>
      </c>
      <c r="Q65" s="202">
        <v>1</v>
      </c>
      <c r="R65" s="11" t="s">
        <v>242</v>
      </c>
      <c r="S65" s="11">
        <v>1</v>
      </c>
      <c r="T65" s="11">
        <v>217000000</v>
      </c>
      <c r="U65" s="60"/>
    </row>
    <row r="66" spans="2:21" ht="33" x14ac:dyDescent="0.25">
      <c r="B66" s="11" t="s">
        <v>2</v>
      </c>
      <c r="C66" s="11" t="s">
        <v>0</v>
      </c>
      <c r="D66" s="10" t="s">
        <v>859</v>
      </c>
      <c r="E66" s="11" t="s">
        <v>45</v>
      </c>
      <c r="F66" s="11" t="s">
        <v>1</v>
      </c>
      <c r="G66" s="52">
        <v>331.7</v>
      </c>
      <c r="H66" s="52">
        <v>310</v>
      </c>
      <c r="I66" s="188" t="s">
        <v>860</v>
      </c>
      <c r="J66" s="11" t="s">
        <v>861</v>
      </c>
      <c r="K66" s="11" t="s">
        <v>177</v>
      </c>
      <c r="L66" s="11" t="s">
        <v>745</v>
      </c>
      <c r="M66" s="11" t="s">
        <v>177</v>
      </c>
      <c r="N66" s="89">
        <v>45454</v>
      </c>
      <c r="O66" s="89">
        <v>45454</v>
      </c>
      <c r="P66" s="11" t="str">
        <f>+P61</f>
        <v>Sin publicación</v>
      </c>
      <c r="Q66" s="202">
        <v>1</v>
      </c>
      <c r="R66" s="11" t="s">
        <v>242</v>
      </c>
      <c r="S66" s="11">
        <v>2</v>
      </c>
      <c r="T66" s="11">
        <v>6221601000</v>
      </c>
      <c r="U66" s="60"/>
    </row>
    <row r="67" spans="2:21" ht="22.5" x14ac:dyDescent="0.25">
      <c r="B67" s="11" t="s">
        <v>2</v>
      </c>
      <c r="C67" s="11" t="s">
        <v>0</v>
      </c>
      <c r="D67" s="10" t="s">
        <v>862</v>
      </c>
      <c r="E67" s="11" t="s">
        <v>41</v>
      </c>
      <c r="F67" s="11" t="s">
        <v>1</v>
      </c>
      <c r="G67" s="52">
        <v>199.9</v>
      </c>
      <c r="H67" s="52">
        <v>199.9</v>
      </c>
      <c r="I67" s="188" t="s">
        <v>863</v>
      </c>
      <c r="J67" s="11" t="s">
        <v>864</v>
      </c>
      <c r="K67" s="11" t="s">
        <v>177</v>
      </c>
      <c r="L67" s="11" t="s">
        <v>745</v>
      </c>
      <c r="M67" s="11" t="s">
        <v>177</v>
      </c>
      <c r="N67" s="89">
        <v>45458</v>
      </c>
      <c r="O67" s="89">
        <v>45458</v>
      </c>
      <c r="P67" s="11" t="s">
        <v>1016</v>
      </c>
      <c r="Q67" s="202">
        <v>1</v>
      </c>
      <c r="R67" s="11" t="s">
        <v>242</v>
      </c>
      <c r="S67" s="11">
        <v>2</v>
      </c>
      <c r="T67" s="11">
        <v>6299000000</v>
      </c>
      <c r="U67" s="60"/>
    </row>
    <row r="68" spans="2:21" ht="43.5" x14ac:dyDescent="0.25">
      <c r="B68" s="11" t="s">
        <v>2</v>
      </c>
      <c r="C68" s="11" t="s">
        <v>0</v>
      </c>
      <c r="D68" s="10" t="s">
        <v>865</v>
      </c>
      <c r="E68" s="11" t="s">
        <v>5</v>
      </c>
      <c r="F68" s="11" t="s">
        <v>1</v>
      </c>
      <c r="G68" s="52">
        <v>481.5</v>
      </c>
      <c r="H68" s="52">
        <v>450</v>
      </c>
      <c r="I68" s="188" t="s">
        <v>866</v>
      </c>
      <c r="J68" s="11" t="s">
        <v>145</v>
      </c>
      <c r="K68" s="11" t="s">
        <v>718</v>
      </c>
      <c r="L68" s="11" t="s">
        <v>745</v>
      </c>
      <c r="M68" s="11" t="s">
        <v>718</v>
      </c>
      <c r="N68" s="89">
        <v>45337</v>
      </c>
      <c r="O68" s="89">
        <v>45490</v>
      </c>
      <c r="P68" s="11" t="s">
        <v>1016</v>
      </c>
      <c r="Q68" s="202">
        <v>1</v>
      </c>
      <c r="R68" s="11" t="s">
        <v>242</v>
      </c>
      <c r="S68" s="11">
        <v>2</v>
      </c>
      <c r="T68" s="11">
        <v>6299000000</v>
      </c>
      <c r="U68" s="60"/>
    </row>
    <row r="69" spans="2:21" ht="22.5" x14ac:dyDescent="0.25">
      <c r="B69" s="11" t="s">
        <v>2</v>
      </c>
      <c r="C69" s="11" t="s">
        <v>4</v>
      </c>
      <c r="D69" s="10" t="s">
        <v>867</v>
      </c>
      <c r="E69" s="11" t="s">
        <v>5</v>
      </c>
      <c r="F69" s="11" t="s">
        <v>1</v>
      </c>
      <c r="G69" s="52">
        <v>182.47</v>
      </c>
      <c r="H69" s="52">
        <v>177.16</v>
      </c>
      <c r="I69" s="188" t="s">
        <v>452</v>
      </c>
      <c r="J69" s="11" t="s">
        <v>453</v>
      </c>
      <c r="K69" s="11" t="s">
        <v>280</v>
      </c>
      <c r="L69" s="11" t="s">
        <v>745</v>
      </c>
      <c r="M69" s="11" t="s">
        <v>280</v>
      </c>
      <c r="N69" s="89">
        <v>45352</v>
      </c>
      <c r="O69" s="89">
        <v>45352</v>
      </c>
      <c r="P69" s="11" t="s">
        <v>1016</v>
      </c>
      <c r="Q69" s="202">
        <v>1</v>
      </c>
      <c r="R69" s="11" t="s">
        <v>242</v>
      </c>
      <c r="S69" s="11">
        <v>2</v>
      </c>
      <c r="T69" s="11">
        <v>6221604000</v>
      </c>
      <c r="U69" s="60"/>
    </row>
    <row r="70" spans="2:21" ht="33" x14ac:dyDescent="0.25">
      <c r="B70" s="11" t="s">
        <v>2</v>
      </c>
      <c r="C70" s="11" t="s">
        <v>4</v>
      </c>
      <c r="D70" s="165" t="s">
        <v>195</v>
      </c>
      <c r="E70" s="11" t="s">
        <v>5</v>
      </c>
      <c r="F70" s="11" t="s">
        <v>1</v>
      </c>
      <c r="G70" s="52">
        <v>86.19</v>
      </c>
      <c r="H70" s="52">
        <v>83.68</v>
      </c>
      <c r="I70" s="188" t="s">
        <v>815</v>
      </c>
      <c r="J70" s="11" t="s">
        <v>37</v>
      </c>
      <c r="K70" s="11" t="s">
        <v>177</v>
      </c>
      <c r="L70" s="11" t="s">
        <v>813</v>
      </c>
      <c r="M70" s="11" t="s">
        <v>177</v>
      </c>
      <c r="N70" s="89">
        <v>45425</v>
      </c>
      <c r="O70" s="89">
        <v>45425</v>
      </c>
      <c r="P70" s="11" t="s">
        <v>1016</v>
      </c>
      <c r="Q70" s="202"/>
      <c r="R70" s="11" t="s">
        <v>745</v>
      </c>
      <c r="S70" s="11">
        <v>1</v>
      </c>
      <c r="T70" s="11">
        <v>6221604000</v>
      </c>
      <c r="U70" s="11"/>
    </row>
    <row r="71" spans="2:21" ht="33" x14ac:dyDescent="0.25">
      <c r="B71" s="11" t="s">
        <v>2</v>
      </c>
      <c r="C71" s="11" t="s">
        <v>0</v>
      </c>
      <c r="D71" s="165" t="s">
        <v>868</v>
      </c>
      <c r="E71" s="11" t="s">
        <v>5</v>
      </c>
      <c r="F71" s="11" t="s">
        <v>1</v>
      </c>
      <c r="G71" s="52">
        <v>27.36</v>
      </c>
      <c r="H71" s="52">
        <v>25.57</v>
      </c>
      <c r="I71" s="188" t="s">
        <v>869</v>
      </c>
      <c r="J71" s="11" t="s">
        <v>101</v>
      </c>
      <c r="K71" s="11" t="s">
        <v>177</v>
      </c>
      <c r="L71" s="11" t="s">
        <v>813</v>
      </c>
      <c r="M71" s="11" t="s">
        <v>177</v>
      </c>
      <c r="N71" s="89">
        <v>45426</v>
      </c>
      <c r="O71" s="89">
        <v>45426</v>
      </c>
      <c r="P71" s="11" t="s">
        <v>1016</v>
      </c>
      <c r="Q71" s="202"/>
      <c r="R71" s="11" t="s">
        <v>745</v>
      </c>
      <c r="S71" s="11">
        <v>1</v>
      </c>
      <c r="T71" s="11">
        <v>6221604000</v>
      </c>
      <c r="U71" s="11"/>
    </row>
    <row r="72" spans="2:21" x14ac:dyDescent="0.25">
      <c r="B72" s="11" t="s">
        <v>2</v>
      </c>
      <c r="C72" s="11" t="s">
        <v>4</v>
      </c>
      <c r="D72" s="10" t="s">
        <v>785</v>
      </c>
      <c r="E72" s="11" t="s">
        <v>5</v>
      </c>
      <c r="F72" s="11" t="s">
        <v>1</v>
      </c>
      <c r="G72" s="52">
        <v>149.68</v>
      </c>
      <c r="H72" s="52">
        <v>141.54</v>
      </c>
      <c r="I72" s="188" t="s">
        <v>85</v>
      </c>
      <c r="J72" s="11" t="s">
        <v>90</v>
      </c>
      <c r="K72" s="11" t="s">
        <v>177</v>
      </c>
      <c r="L72" s="11" t="s">
        <v>242</v>
      </c>
      <c r="M72" s="11" t="s">
        <v>177</v>
      </c>
      <c r="N72" s="89">
        <v>45450</v>
      </c>
      <c r="O72" s="89">
        <v>45450</v>
      </c>
      <c r="P72" s="11" t="s">
        <v>1028</v>
      </c>
      <c r="Q72" s="202"/>
      <c r="R72" s="11" t="s">
        <v>242</v>
      </c>
      <c r="S72" s="11">
        <v>2</v>
      </c>
      <c r="T72" s="138">
        <v>6221604000</v>
      </c>
      <c r="U72" s="11"/>
    </row>
    <row r="73" spans="2:21" ht="22.5" x14ac:dyDescent="0.25">
      <c r="B73" s="11" t="s">
        <v>2</v>
      </c>
      <c r="C73" s="11" t="s">
        <v>4</v>
      </c>
      <c r="D73" s="10" t="s">
        <v>870</v>
      </c>
      <c r="E73" s="11" t="s">
        <v>5</v>
      </c>
      <c r="F73" s="11" t="s">
        <v>1</v>
      </c>
      <c r="G73" s="52">
        <v>121.29</v>
      </c>
      <c r="H73" s="52">
        <v>117.61</v>
      </c>
      <c r="I73" s="188" t="s">
        <v>837</v>
      </c>
      <c r="J73" s="11" t="s">
        <v>838</v>
      </c>
      <c r="K73" s="11" t="s">
        <v>280</v>
      </c>
      <c r="L73" s="11" t="s">
        <v>242</v>
      </c>
      <c r="M73" s="11" t="s">
        <v>280</v>
      </c>
      <c r="N73" s="89">
        <v>45451</v>
      </c>
      <c r="O73" s="89">
        <v>45451</v>
      </c>
      <c r="P73" s="11" t="s">
        <v>1028</v>
      </c>
      <c r="Q73" s="202"/>
      <c r="R73" s="11" t="s">
        <v>242</v>
      </c>
      <c r="S73" s="11">
        <v>2</v>
      </c>
      <c r="T73" s="138">
        <v>6221604000</v>
      </c>
      <c r="U73" s="11"/>
    </row>
    <row r="74" spans="2:21" ht="22.5" x14ac:dyDescent="0.25">
      <c r="B74" s="11" t="s">
        <v>2</v>
      </c>
      <c r="C74" s="11" t="s">
        <v>0</v>
      </c>
      <c r="D74" s="10" t="s">
        <v>871</v>
      </c>
      <c r="E74" s="11" t="s">
        <v>5</v>
      </c>
      <c r="F74" s="11" t="s">
        <v>1</v>
      </c>
      <c r="G74" s="52">
        <v>1714.68</v>
      </c>
      <c r="H74" s="52">
        <v>1602.5</v>
      </c>
      <c r="I74" s="188" t="s">
        <v>819</v>
      </c>
      <c r="J74" s="11" t="s">
        <v>820</v>
      </c>
      <c r="K74" s="11" t="s">
        <v>177</v>
      </c>
      <c r="L74" s="11" t="s">
        <v>242</v>
      </c>
      <c r="M74" s="11" t="s">
        <v>177</v>
      </c>
      <c r="N74" s="89">
        <v>45484</v>
      </c>
      <c r="O74" s="89">
        <v>45484</v>
      </c>
      <c r="P74" s="11" t="s">
        <v>1016</v>
      </c>
      <c r="Q74" s="202"/>
      <c r="R74" s="11" t="s">
        <v>745</v>
      </c>
      <c r="S74" s="11">
        <v>1</v>
      </c>
      <c r="T74" s="11">
        <v>6221207000</v>
      </c>
      <c r="U74" s="11"/>
    </row>
    <row r="75" spans="2:21" ht="22.5" x14ac:dyDescent="0.25">
      <c r="B75" s="11" t="s">
        <v>2</v>
      </c>
      <c r="C75" s="11" t="s">
        <v>0</v>
      </c>
      <c r="D75" s="10" t="s">
        <v>872</v>
      </c>
      <c r="E75" s="11" t="s">
        <v>5</v>
      </c>
      <c r="F75" s="11" t="s">
        <v>1</v>
      </c>
      <c r="G75" s="52">
        <v>686.6</v>
      </c>
      <c r="H75" s="52">
        <v>734.66</v>
      </c>
      <c r="I75" s="188" t="s">
        <v>819</v>
      </c>
      <c r="J75" s="11" t="s">
        <v>820</v>
      </c>
      <c r="K75" s="11" t="s">
        <v>177</v>
      </c>
      <c r="L75" s="11" t="s">
        <v>242</v>
      </c>
      <c r="M75" s="11" t="s">
        <v>177</v>
      </c>
      <c r="N75" s="89">
        <v>45484</v>
      </c>
      <c r="O75" s="89">
        <v>45484</v>
      </c>
      <c r="P75" s="11" t="s">
        <v>1016</v>
      </c>
      <c r="Q75" s="202"/>
      <c r="R75" s="11" t="s">
        <v>745</v>
      </c>
      <c r="S75" s="11">
        <v>1</v>
      </c>
      <c r="T75" s="11">
        <v>6221207000</v>
      </c>
      <c r="U75" s="11"/>
    </row>
    <row r="76" spans="2:21" ht="22.5" x14ac:dyDescent="0.25">
      <c r="B76" s="11" t="s">
        <v>2</v>
      </c>
      <c r="C76" s="11" t="s">
        <v>0</v>
      </c>
      <c r="D76" s="10" t="s">
        <v>873</v>
      </c>
      <c r="E76" s="11" t="s">
        <v>41</v>
      </c>
      <c r="F76" s="11" t="s">
        <v>1</v>
      </c>
      <c r="G76" s="52">
        <v>609.79999999999995</v>
      </c>
      <c r="H76" s="52">
        <v>652.49</v>
      </c>
      <c r="I76" s="188" t="s">
        <v>53</v>
      </c>
      <c r="J76" s="11" t="s">
        <v>34</v>
      </c>
      <c r="K76" s="11" t="s">
        <v>874</v>
      </c>
      <c r="L76" s="11" t="s">
        <v>242</v>
      </c>
      <c r="M76" s="11" t="s">
        <v>241</v>
      </c>
      <c r="N76" s="89">
        <v>45474</v>
      </c>
      <c r="O76" s="89">
        <v>45474</v>
      </c>
      <c r="P76" s="11" t="s">
        <v>1016</v>
      </c>
      <c r="Q76" s="202"/>
      <c r="R76" s="11" t="s">
        <v>745</v>
      </c>
      <c r="S76" s="11">
        <v>3</v>
      </c>
      <c r="T76" s="11">
        <v>6221503000</v>
      </c>
      <c r="U76" s="11"/>
    </row>
    <row r="77" spans="2:21" ht="22.5" x14ac:dyDescent="0.25">
      <c r="B77" s="11" t="s">
        <v>2</v>
      </c>
      <c r="C77" s="11" t="s">
        <v>0</v>
      </c>
      <c r="D77" s="10" t="s">
        <v>875</v>
      </c>
      <c r="E77" s="11" t="s">
        <v>5</v>
      </c>
      <c r="F77" s="11" t="s">
        <v>1</v>
      </c>
      <c r="G77" s="52">
        <v>1374.95</v>
      </c>
      <c r="H77" s="52">
        <v>1285</v>
      </c>
      <c r="I77" s="188" t="s">
        <v>876</v>
      </c>
      <c r="J77" s="11" t="s">
        <v>877</v>
      </c>
      <c r="K77" s="11" t="s">
        <v>874</v>
      </c>
      <c r="L77" s="11" t="s">
        <v>242</v>
      </c>
      <c r="M77" s="11" t="s">
        <v>241</v>
      </c>
      <c r="N77" s="89">
        <v>45495</v>
      </c>
      <c r="O77" s="89">
        <v>45495</v>
      </c>
      <c r="P77" s="11" t="s">
        <v>1016</v>
      </c>
      <c r="Q77" s="202"/>
      <c r="R77" s="11" t="s">
        <v>745</v>
      </c>
      <c r="S77" s="11">
        <v>3</v>
      </c>
      <c r="T77" s="11">
        <v>2130000000</v>
      </c>
      <c r="U77" s="11"/>
    </row>
    <row r="78" spans="2:21" ht="43.5" x14ac:dyDescent="0.25">
      <c r="B78" s="11" t="s">
        <v>2</v>
      </c>
      <c r="C78" s="11" t="s">
        <v>4</v>
      </c>
      <c r="D78" s="10" t="s">
        <v>708</v>
      </c>
      <c r="E78" s="11" t="s">
        <v>41</v>
      </c>
      <c r="F78" s="11" t="s">
        <v>1</v>
      </c>
      <c r="G78" s="52">
        <v>695.39</v>
      </c>
      <c r="H78" s="52">
        <v>661.11</v>
      </c>
      <c r="I78" s="188" t="s">
        <v>35</v>
      </c>
      <c r="J78" s="11" t="s">
        <v>36</v>
      </c>
      <c r="K78" s="11" t="s">
        <v>252</v>
      </c>
      <c r="L78" s="11" t="s">
        <v>242</v>
      </c>
      <c r="M78" s="11" t="s">
        <v>252</v>
      </c>
      <c r="N78" s="89">
        <v>45485</v>
      </c>
      <c r="O78" s="89">
        <v>45504</v>
      </c>
      <c r="P78" s="11" t="s">
        <v>1028</v>
      </c>
      <c r="Q78" s="202"/>
      <c r="R78" s="11" t="s">
        <v>242</v>
      </c>
      <c r="S78" s="11">
        <v>3</v>
      </c>
      <c r="T78" s="138">
        <v>6028000000</v>
      </c>
      <c r="U78" s="60"/>
    </row>
    <row r="79" spans="2:21" ht="31.5" x14ac:dyDescent="0.25">
      <c r="B79" s="59" t="s">
        <v>227</v>
      </c>
      <c r="C79" s="59" t="s">
        <v>0</v>
      </c>
      <c r="D79" s="51" t="s">
        <v>878</v>
      </c>
      <c r="E79" s="59" t="s">
        <v>5</v>
      </c>
      <c r="F79" s="59" t="s">
        <v>30</v>
      </c>
      <c r="G79" s="54">
        <v>91673.02</v>
      </c>
      <c r="H79" s="54">
        <v>85675.4</v>
      </c>
      <c r="I79" s="196" t="s">
        <v>879</v>
      </c>
      <c r="J79" s="59" t="s">
        <v>880</v>
      </c>
      <c r="K79" s="59" t="s">
        <v>881</v>
      </c>
      <c r="L79" s="59" t="s">
        <v>882</v>
      </c>
      <c r="M79" s="59" t="s">
        <v>883</v>
      </c>
      <c r="N79" s="55">
        <v>45562</v>
      </c>
      <c r="O79" s="55">
        <v>46419</v>
      </c>
      <c r="P79" s="59" t="s">
        <v>1029</v>
      </c>
      <c r="Q79" s="202"/>
      <c r="R79" s="59" t="s">
        <v>882</v>
      </c>
      <c r="S79" s="59">
        <v>3</v>
      </c>
      <c r="T79" s="68" t="s">
        <v>1030</v>
      </c>
      <c r="U79" s="203"/>
    </row>
    <row r="80" spans="2:21" ht="21" x14ac:dyDescent="0.25">
      <c r="B80" s="11" t="s">
        <v>2</v>
      </c>
      <c r="C80" s="11" t="s">
        <v>4</v>
      </c>
      <c r="D80" s="51" t="s">
        <v>765</v>
      </c>
      <c r="E80" s="59" t="s">
        <v>5</v>
      </c>
      <c r="F80" s="59" t="s">
        <v>1</v>
      </c>
      <c r="G80" s="174">
        <v>36.479999999999997</v>
      </c>
      <c r="H80" s="174">
        <v>34.090000000000003</v>
      </c>
      <c r="I80" s="189" t="s">
        <v>766</v>
      </c>
      <c r="J80" s="59" t="s">
        <v>767</v>
      </c>
      <c r="K80" s="59" t="s">
        <v>280</v>
      </c>
      <c r="L80" s="59" t="s">
        <v>242</v>
      </c>
      <c r="M80" s="59" t="s">
        <v>280</v>
      </c>
      <c r="N80" s="55">
        <v>45327</v>
      </c>
      <c r="O80" s="55">
        <v>45327</v>
      </c>
      <c r="P80" s="59" t="s">
        <v>1016</v>
      </c>
      <c r="Q80" s="202"/>
      <c r="R80" s="59" t="s">
        <v>745</v>
      </c>
      <c r="S80" s="59">
        <v>1</v>
      </c>
      <c r="T80" s="59">
        <v>6221604000</v>
      </c>
      <c r="U80" s="59"/>
    </row>
    <row r="81" spans="2:21" ht="22.5" x14ac:dyDescent="0.25">
      <c r="B81" s="59" t="s">
        <v>2</v>
      </c>
      <c r="C81" s="181" t="s">
        <v>4</v>
      </c>
      <c r="D81" s="10" t="s">
        <v>455</v>
      </c>
      <c r="E81" s="10" t="s">
        <v>5</v>
      </c>
      <c r="F81" s="51" t="s">
        <v>1</v>
      </c>
      <c r="G81" s="52">
        <v>273.12</v>
      </c>
      <c r="H81" s="52">
        <v>255.25</v>
      </c>
      <c r="I81" s="191" t="s">
        <v>535</v>
      </c>
      <c r="J81" s="11" t="s">
        <v>138</v>
      </c>
      <c r="K81" s="11" t="s">
        <v>280</v>
      </c>
      <c r="L81" s="59" t="s">
        <v>242</v>
      </c>
      <c r="M81" s="11" t="s">
        <v>280</v>
      </c>
      <c r="N81" s="89">
        <v>45496</v>
      </c>
      <c r="O81" s="89">
        <v>45496</v>
      </c>
      <c r="P81" s="54" t="s">
        <v>1016</v>
      </c>
      <c r="Q81" s="202"/>
      <c r="R81" s="11" t="s">
        <v>745</v>
      </c>
      <c r="S81" s="59">
        <v>1</v>
      </c>
      <c r="T81" s="34">
        <v>6221604000</v>
      </c>
      <c r="U81" s="11"/>
    </row>
    <row r="82" spans="2:21" x14ac:dyDescent="0.25">
      <c r="B82" s="11" t="s">
        <v>2</v>
      </c>
      <c r="C82" s="11" t="s">
        <v>4</v>
      </c>
      <c r="D82" s="10" t="s">
        <v>99</v>
      </c>
      <c r="E82" s="11" t="s">
        <v>5</v>
      </c>
      <c r="F82" s="11" t="s">
        <v>1</v>
      </c>
      <c r="G82" s="52">
        <v>212.36</v>
      </c>
      <c r="H82" s="52">
        <v>227.23</v>
      </c>
      <c r="I82" s="188" t="s">
        <v>884</v>
      </c>
      <c r="J82" s="11" t="s">
        <v>885</v>
      </c>
      <c r="K82" s="11" t="s">
        <v>280</v>
      </c>
      <c r="L82" s="11" t="s">
        <v>242</v>
      </c>
      <c r="M82" s="11" t="s">
        <v>280</v>
      </c>
      <c r="N82" s="89">
        <v>45499</v>
      </c>
      <c r="O82" s="89">
        <v>45499</v>
      </c>
      <c r="P82" s="54" t="s">
        <v>1016</v>
      </c>
      <c r="Q82" s="202"/>
      <c r="R82" s="11" t="s">
        <v>745</v>
      </c>
      <c r="S82" s="11">
        <v>1</v>
      </c>
      <c r="T82" s="11">
        <v>6221604000</v>
      </c>
      <c r="U82" s="11"/>
    </row>
    <row r="83" spans="2:21" ht="22.5" x14ac:dyDescent="0.25">
      <c r="B83" s="11" t="s">
        <v>2</v>
      </c>
      <c r="C83" s="11" t="s">
        <v>4</v>
      </c>
      <c r="D83" s="10" t="s">
        <v>708</v>
      </c>
      <c r="E83" s="11" t="s">
        <v>41</v>
      </c>
      <c r="F83" s="11" t="s">
        <v>1</v>
      </c>
      <c r="G83" s="52">
        <v>102</v>
      </c>
      <c r="H83" s="52">
        <v>109.14</v>
      </c>
      <c r="I83" s="188" t="s">
        <v>53</v>
      </c>
      <c r="J83" s="11" t="s">
        <v>34</v>
      </c>
      <c r="K83" s="11" t="s">
        <v>280</v>
      </c>
      <c r="L83" s="11" t="s">
        <v>242</v>
      </c>
      <c r="M83" s="11" t="s">
        <v>280</v>
      </c>
      <c r="N83" s="89">
        <v>45504</v>
      </c>
      <c r="O83" s="89">
        <v>45504</v>
      </c>
      <c r="P83" s="54" t="s">
        <v>1016</v>
      </c>
      <c r="Q83" s="202"/>
      <c r="R83" s="11" t="s">
        <v>745</v>
      </c>
      <c r="S83" s="11">
        <v>3</v>
      </c>
      <c r="T83" s="11">
        <v>6028000000</v>
      </c>
      <c r="U83" s="11"/>
    </row>
    <row r="84" spans="2:21" ht="31.5" x14ac:dyDescent="0.25">
      <c r="B84" s="59" t="s">
        <v>2</v>
      </c>
      <c r="C84" s="59" t="s">
        <v>0</v>
      </c>
      <c r="D84" s="51" t="s">
        <v>886</v>
      </c>
      <c r="E84" s="59" t="s">
        <v>5</v>
      </c>
      <c r="F84" s="59" t="s">
        <v>1</v>
      </c>
      <c r="G84" s="54">
        <v>12305</v>
      </c>
      <c r="H84" s="54">
        <v>11500</v>
      </c>
      <c r="I84" s="196" t="s">
        <v>887</v>
      </c>
      <c r="J84" s="59" t="s">
        <v>888</v>
      </c>
      <c r="K84" s="59" t="s">
        <v>889</v>
      </c>
      <c r="L84" s="59" t="s">
        <v>242</v>
      </c>
      <c r="M84" s="59" t="s">
        <v>889</v>
      </c>
      <c r="N84" s="55">
        <v>45544</v>
      </c>
      <c r="O84" s="55">
        <v>45568</v>
      </c>
      <c r="P84" s="54" t="s">
        <v>1028</v>
      </c>
      <c r="Q84" s="202"/>
      <c r="R84" s="59" t="s">
        <v>745</v>
      </c>
      <c r="S84" s="59">
        <v>3</v>
      </c>
      <c r="T84" s="59">
        <v>6239000000</v>
      </c>
      <c r="U84" s="59"/>
    </row>
    <row r="85" spans="2:21" ht="22.5" x14ac:dyDescent="0.25">
      <c r="B85" s="11" t="s">
        <v>2</v>
      </c>
      <c r="C85" s="11" t="s">
        <v>0</v>
      </c>
      <c r="D85" s="10" t="s">
        <v>890</v>
      </c>
      <c r="E85" s="11" t="s">
        <v>5</v>
      </c>
      <c r="F85" s="11" t="s">
        <v>1</v>
      </c>
      <c r="G85" s="52">
        <v>6420</v>
      </c>
      <c r="H85" s="52">
        <v>6000</v>
      </c>
      <c r="I85" s="188" t="s">
        <v>891</v>
      </c>
      <c r="J85" s="11" t="s">
        <v>424</v>
      </c>
      <c r="K85" s="11" t="s">
        <v>889</v>
      </c>
      <c r="L85" s="11" t="s">
        <v>242</v>
      </c>
      <c r="M85" s="11" t="s">
        <v>889</v>
      </c>
      <c r="N85" s="89">
        <v>45544</v>
      </c>
      <c r="O85" s="89">
        <v>45568</v>
      </c>
      <c r="P85" s="54" t="s">
        <v>1028</v>
      </c>
      <c r="Q85" s="202"/>
      <c r="R85" s="11" t="s">
        <v>745</v>
      </c>
      <c r="S85" s="11">
        <v>3</v>
      </c>
      <c r="T85" s="11">
        <v>6239000000</v>
      </c>
      <c r="U85" s="11"/>
    </row>
    <row r="86" spans="2:21" ht="43.5" x14ac:dyDescent="0.25">
      <c r="B86" s="11" t="s">
        <v>2</v>
      </c>
      <c r="C86" s="11" t="s">
        <v>0</v>
      </c>
      <c r="D86" s="10" t="s">
        <v>892</v>
      </c>
      <c r="E86" s="11" t="s">
        <v>5</v>
      </c>
      <c r="F86" s="11" t="s">
        <v>1</v>
      </c>
      <c r="G86" s="52">
        <v>1198.4000000000001</v>
      </c>
      <c r="H86" s="52">
        <v>1120</v>
      </c>
      <c r="I86" s="188" t="s">
        <v>893</v>
      </c>
      <c r="J86" s="11" t="s">
        <v>894</v>
      </c>
      <c r="K86" s="11" t="s">
        <v>435</v>
      </c>
      <c r="L86" s="11" t="s">
        <v>242</v>
      </c>
      <c r="M86" s="11" t="s">
        <v>435</v>
      </c>
      <c r="N86" s="89">
        <v>45540</v>
      </c>
      <c r="O86" s="89">
        <v>45448</v>
      </c>
      <c r="P86" s="11" t="s">
        <v>1016</v>
      </c>
      <c r="Q86" s="202"/>
      <c r="R86" s="11" t="s">
        <v>745</v>
      </c>
      <c r="S86" s="11">
        <v>3</v>
      </c>
      <c r="T86" s="11">
        <v>62212024000</v>
      </c>
      <c r="U86" s="11"/>
    </row>
    <row r="87" spans="2:21" ht="33" x14ac:dyDescent="0.25">
      <c r="B87" s="11" t="s">
        <v>2</v>
      </c>
      <c r="C87" s="11" t="s">
        <v>895</v>
      </c>
      <c r="D87" s="10" t="s">
        <v>896</v>
      </c>
      <c r="E87" s="11" t="s">
        <v>45</v>
      </c>
      <c r="F87" s="11" t="s">
        <v>1</v>
      </c>
      <c r="G87" s="52">
        <v>3500</v>
      </c>
      <c r="H87" s="52" t="s">
        <v>897</v>
      </c>
      <c r="I87" s="188" t="s">
        <v>898</v>
      </c>
      <c r="J87" s="11" t="s">
        <v>485</v>
      </c>
      <c r="K87" s="11" t="s">
        <v>252</v>
      </c>
      <c r="L87" s="11" t="s">
        <v>242</v>
      </c>
      <c r="M87" s="11" t="s">
        <v>252</v>
      </c>
      <c r="N87" s="89">
        <v>45547</v>
      </c>
      <c r="O87" s="89">
        <v>45577</v>
      </c>
      <c r="P87" s="11" t="s">
        <v>1016</v>
      </c>
      <c r="Q87" s="202"/>
      <c r="R87" s="11" t="s">
        <v>745</v>
      </c>
      <c r="S87" s="11">
        <v>3</v>
      </c>
      <c r="T87" s="11">
        <v>62212024000</v>
      </c>
      <c r="U87" s="11"/>
    </row>
    <row r="88" spans="2:21" x14ac:dyDescent="0.25">
      <c r="B88" s="11" t="s">
        <v>2</v>
      </c>
      <c r="C88" s="11" t="s">
        <v>4</v>
      </c>
      <c r="D88" s="10" t="s">
        <v>785</v>
      </c>
      <c r="E88" s="11" t="s">
        <v>5</v>
      </c>
      <c r="F88" s="11" t="s">
        <v>1</v>
      </c>
      <c r="G88" s="52">
        <v>125.25</v>
      </c>
      <c r="H88" s="52">
        <v>121.6</v>
      </c>
      <c r="I88" s="188" t="s">
        <v>85</v>
      </c>
      <c r="J88" s="11" t="s">
        <v>90</v>
      </c>
      <c r="K88" s="11" t="s">
        <v>177</v>
      </c>
      <c r="L88" s="11" t="s">
        <v>242</v>
      </c>
      <c r="M88" s="11" t="s">
        <v>177</v>
      </c>
      <c r="N88" s="89">
        <v>45511</v>
      </c>
      <c r="O88" s="89">
        <v>45511</v>
      </c>
      <c r="P88" s="11" t="s">
        <v>1028</v>
      </c>
      <c r="Q88" s="202"/>
      <c r="R88" s="11" t="s">
        <v>242</v>
      </c>
      <c r="S88" s="11">
        <v>3</v>
      </c>
      <c r="T88" s="138">
        <v>6221604000</v>
      </c>
      <c r="U88" s="11"/>
    </row>
    <row r="89" spans="2:21" ht="22.5" x14ac:dyDescent="0.25">
      <c r="B89" s="11" t="s">
        <v>2</v>
      </c>
      <c r="C89" s="11" t="s">
        <v>4</v>
      </c>
      <c r="D89" s="10" t="s">
        <v>870</v>
      </c>
      <c r="E89" s="11" t="s">
        <v>5</v>
      </c>
      <c r="F89" s="11" t="s">
        <v>1</v>
      </c>
      <c r="G89" s="52">
        <v>314.52</v>
      </c>
      <c r="H89" s="52">
        <v>294.19</v>
      </c>
      <c r="I89" s="188" t="s">
        <v>837</v>
      </c>
      <c r="J89" s="11" t="s">
        <v>838</v>
      </c>
      <c r="K89" s="11" t="s">
        <v>280</v>
      </c>
      <c r="L89" s="11" t="s">
        <v>242</v>
      </c>
      <c r="M89" s="11" t="s">
        <v>280</v>
      </c>
      <c r="N89" s="89">
        <v>45516</v>
      </c>
      <c r="O89" s="89">
        <v>45516</v>
      </c>
      <c r="P89" s="11" t="s">
        <v>1028</v>
      </c>
      <c r="Q89" s="202"/>
      <c r="R89" s="11" t="s">
        <v>242</v>
      </c>
      <c r="S89" s="11">
        <v>3</v>
      </c>
      <c r="T89" s="138">
        <v>6221604000</v>
      </c>
      <c r="U89" s="11"/>
    </row>
    <row r="90" spans="2:21" x14ac:dyDescent="0.25">
      <c r="B90" s="164" t="s">
        <v>2</v>
      </c>
      <c r="C90" s="51" t="s">
        <v>0</v>
      </c>
      <c r="D90" s="51" t="s">
        <v>899</v>
      </c>
      <c r="E90" s="132" t="s">
        <v>3</v>
      </c>
      <c r="F90" s="132" t="s">
        <v>1</v>
      </c>
      <c r="G90" s="54">
        <f>H90*1.07</f>
        <v>14504.106800000001</v>
      </c>
      <c r="H90" s="54">
        <v>13555.24</v>
      </c>
      <c r="I90" s="197" t="s">
        <v>900</v>
      </c>
      <c r="J90" s="11" t="s">
        <v>901</v>
      </c>
      <c r="K90" s="11" t="s">
        <v>280</v>
      </c>
      <c r="L90" s="11" t="s">
        <v>242</v>
      </c>
      <c r="M90" s="11" t="s">
        <v>280</v>
      </c>
      <c r="N90" s="89">
        <v>45583</v>
      </c>
      <c r="O90" s="89">
        <v>45583</v>
      </c>
      <c r="P90" s="11" t="s">
        <v>1028</v>
      </c>
      <c r="Q90" s="64"/>
      <c r="R90" s="11" t="s">
        <v>242</v>
      </c>
      <c r="S90" s="11">
        <v>3</v>
      </c>
      <c r="T90" s="34">
        <v>6270000000</v>
      </c>
      <c r="U90" s="11"/>
    </row>
    <row r="91" spans="2:21" ht="21" x14ac:dyDescent="0.25">
      <c r="B91" s="164" t="s">
        <v>2</v>
      </c>
      <c r="C91" s="51" t="s">
        <v>0</v>
      </c>
      <c r="D91" s="51" t="s">
        <v>902</v>
      </c>
      <c r="E91" s="132" t="s">
        <v>3</v>
      </c>
      <c r="F91" s="132" t="s">
        <v>1</v>
      </c>
      <c r="G91" s="54">
        <f>H91*1.07</f>
        <v>5709.52</v>
      </c>
      <c r="H91" s="54">
        <v>5336</v>
      </c>
      <c r="I91" s="197" t="s">
        <v>903</v>
      </c>
      <c r="J91" s="11" t="s">
        <v>904</v>
      </c>
      <c r="K91" s="11" t="s">
        <v>280</v>
      </c>
      <c r="L91" s="11" t="s">
        <v>242</v>
      </c>
      <c r="M91" s="11" t="s">
        <v>280</v>
      </c>
      <c r="N91" s="89">
        <v>45548</v>
      </c>
      <c r="O91" s="89">
        <v>45548</v>
      </c>
      <c r="P91" s="11" t="s">
        <v>1028</v>
      </c>
      <c r="Q91" s="64"/>
      <c r="R91" s="11" t="s">
        <v>242</v>
      </c>
      <c r="S91" s="11">
        <v>3</v>
      </c>
      <c r="T91" s="34">
        <v>6270000000</v>
      </c>
      <c r="U91" s="11"/>
    </row>
    <row r="92" spans="2:21" x14ac:dyDescent="0.25">
      <c r="B92" s="164" t="s">
        <v>2</v>
      </c>
      <c r="C92" s="51" t="s">
        <v>4</v>
      </c>
      <c r="D92" s="51" t="s">
        <v>905</v>
      </c>
      <c r="E92" s="132" t="s">
        <v>41</v>
      </c>
      <c r="F92" s="132" t="s">
        <v>1</v>
      </c>
      <c r="G92" s="54">
        <f>H92*1.07</f>
        <v>10541.030100000002</v>
      </c>
      <c r="H92" s="54">
        <v>9851.43</v>
      </c>
      <c r="I92" s="197" t="s">
        <v>906</v>
      </c>
      <c r="J92" s="11" t="s">
        <v>907</v>
      </c>
      <c r="K92" s="11" t="s">
        <v>280</v>
      </c>
      <c r="L92" s="11" t="s">
        <v>242</v>
      </c>
      <c r="M92" s="11" t="s">
        <v>280</v>
      </c>
      <c r="N92" s="89">
        <v>45575</v>
      </c>
      <c r="O92" s="89">
        <v>45575</v>
      </c>
      <c r="P92" s="11" t="s">
        <v>1028</v>
      </c>
      <c r="Q92" s="64"/>
      <c r="R92" s="11" t="s">
        <v>242</v>
      </c>
      <c r="S92" s="11">
        <v>4</v>
      </c>
      <c r="T92" s="34">
        <v>6270000000</v>
      </c>
      <c r="U92" s="11"/>
    </row>
    <row r="93" spans="2:21" x14ac:dyDescent="0.25">
      <c r="B93" s="164" t="s">
        <v>2</v>
      </c>
      <c r="C93" s="51" t="s">
        <v>4</v>
      </c>
      <c r="D93" s="51" t="s">
        <v>908</v>
      </c>
      <c r="E93" s="132" t="s">
        <v>3</v>
      </c>
      <c r="F93" s="132" t="s">
        <v>1</v>
      </c>
      <c r="G93" s="54">
        <f>H93*1.07</f>
        <v>1013.2900000000001</v>
      </c>
      <c r="H93" s="54">
        <v>947</v>
      </c>
      <c r="I93" s="197" t="s">
        <v>909</v>
      </c>
      <c r="J93" s="11" t="s">
        <v>910</v>
      </c>
      <c r="K93" s="11" t="s">
        <v>280</v>
      </c>
      <c r="L93" s="11" t="s">
        <v>242</v>
      </c>
      <c r="M93" s="11" t="s">
        <v>280</v>
      </c>
      <c r="N93" s="89">
        <v>45580</v>
      </c>
      <c r="O93" s="89">
        <v>45580</v>
      </c>
      <c r="P93" s="11" t="s">
        <v>1028</v>
      </c>
      <c r="Q93" s="64"/>
      <c r="R93" s="11" t="s">
        <v>242</v>
      </c>
      <c r="S93" s="11">
        <v>3</v>
      </c>
      <c r="T93" s="34">
        <v>6270000000</v>
      </c>
      <c r="U93" s="11"/>
    </row>
    <row r="94" spans="2:21" x14ac:dyDescent="0.25">
      <c r="B94" s="164" t="s">
        <v>2</v>
      </c>
      <c r="C94" s="51" t="s">
        <v>0</v>
      </c>
      <c r="D94" s="51" t="s">
        <v>911</v>
      </c>
      <c r="E94" s="132" t="s">
        <v>3</v>
      </c>
      <c r="F94" s="132" t="s">
        <v>1</v>
      </c>
      <c r="G94" s="54">
        <v>340</v>
      </c>
      <c r="H94" s="54">
        <v>340</v>
      </c>
      <c r="I94" s="197" t="s">
        <v>912</v>
      </c>
      <c r="J94" s="11" t="s">
        <v>913</v>
      </c>
      <c r="K94" s="11" t="s">
        <v>280</v>
      </c>
      <c r="L94" s="11" t="s">
        <v>242</v>
      </c>
      <c r="M94" s="11" t="s">
        <v>914</v>
      </c>
      <c r="N94" s="89">
        <v>45583</v>
      </c>
      <c r="O94" s="89">
        <v>45583</v>
      </c>
      <c r="P94" s="11" t="s">
        <v>1028</v>
      </c>
      <c r="Q94" s="64"/>
      <c r="R94" s="11" t="s">
        <v>242</v>
      </c>
      <c r="S94" s="11">
        <v>4</v>
      </c>
      <c r="T94" s="34">
        <v>6270000000</v>
      </c>
      <c r="U94" s="11"/>
    </row>
    <row r="95" spans="2:21" x14ac:dyDescent="0.25">
      <c r="B95" s="175" t="s">
        <v>2</v>
      </c>
      <c r="C95" s="176" t="s">
        <v>4</v>
      </c>
      <c r="D95" s="10" t="s">
        <v>381</v>
      </c>
      <c r="E95" s="11" t="s">
        <v>45</v>
      </c>
      <c r="F95" s="11" t="s">
        <v>1</v>
      </c>
      <c r="G95" s="52">
        <v>1000</v>
      </c>
      <c r="H95" s="52">
        <v>685</v>
      </c>
      <c r="I95" s="192" t="s">
        <v>266</v>
      </c>
      <c r="J95" s="11" t="s">
        <v>38</v>
      </c>
      <c r="K95" s="138" t="s">
        <v>252</v>
      </c>
      <c r="L95" s="11" t="s">
        <v>242</v>
      </c>
      <c r="M95" s="11" t="s">
        <v>252</v>
      </c>
      <c r="N95" s="89">
        <v>45551</v>
      </c>
      <c r="O95" s="89">
        <v>45581</v>
      </c>
      <c r="P95" s="11" t="s">
        <v>1016</v>
      </c>
      <c r="Q95" s="202">
        <v>3</v>
      </c>
      <c r="R95" s="11" t="s">
        <v>745</v>
      </c>
      <c r="S95" s="59">
        <v>3</v>
      </c>
      <c r="T95" s="138">
        <v>6028000000</v>
      </c>
      <c r="U95" s="51"/>
    </row>
    <row r="96" spans="2:21" ht="31.5" x14ac:dyDescent="0.25">
      <c r="B96" s="59" t="s">
        <v>2</v>
      </c>
      <c r="C96" s="59" t="s">
        <v>23</v>
      </c>
      <c r="D96" s="51" t="s">
        <v>915</v>
      </c>
      <c r="E96" s="59" t="s">
        <v>5</v>
      </c>
      <c r="F96" s="59" t="s">
        <v>1</v>
      </c>
      <c r="G96" s="54">
        <v>1048.5999999999999</v>
      </c>
      <c r="H96" s="54">
        <v>980</v>
      </c>
      <c r="I96" s="196" t="s">
        <v>798</v>
      </c>
      <c r="J96" s="59" t="s">
        <v>799</v>
      </c>
      <c r="K96" s="59" t="s">
        <v>280</v>
      </c>
      <c r="L96" s="59" t="s">
        <v>242</v>
      </c>
      <c r="M96" s="59" t="s">
        <v>177</v>
      </c>
      <c r="N96" s="55">
        <v>45555</v>
      </c>
      <c r="O96" s="55">
        <v>45555</v>
      </c>
      <c r="P96" s="59" t="s">
        <v>1016</v>
      </c>
      <c r="Q96" s="202"/>
      <c r="R96" s="59" t="s">
        <v>242</v>
      </c>
      <c r="S96" s="59">
        <v>1</v>
      </c>
      <c r="T96" s="59">
        <v>6221504000</v>
      </c>
      <c r="U96" s="59"/>
    </row>
    <row r="97" spans="2:21" x14ac:dyDescent="0.25">
      <c r="B97" s="164" t="s">
        <v>2</v>
      </c>
      <c r="C97" s="51" t="s">
        <v>4</v>
      </c>
      <c r="D97" s="51" t="s">
        <v>916</v>
      </c>
      <c r="E97" s="132" t="s">
        <v>41</v>
      </c>
      <c r="F97" s="11" t="s">
        <v>1</v>
      </c>
      <c r="G97" s="54">
        <f>H97*1.07</f>
        <v>1551.5</v>
      </c>
      <c r="H97" s="54">
        <v>1450</v>
      </c>
      <c r="I97" s="197" t="s">
        <v>906</v>
      </c>
      <c r="J97" s="11" t="s">
        <v>907</v>
      </c>
      <c r="K97" s="11" t="s">
        <v>280</v>
      </c>
      <c r="L97" s="11" t="s">
        <v>242</v>
      </c>
      <c r="M97" s="11" t="s">
        <v>280</v>
      </c>
      <c r="N97" s="89">
        <v>45575</v>
      </c>
      <c r="O97" s="89">
        <v>45575</v>
      </c>
      <c r="P97" s="11" t="s">
        <v>1028</v>
      </c>
      <c r="Q97" s="64"/>
      <c r="R97" s="11" t="s">
        <v>242</v>
      </c>
      <c r="S97" s="11">
        <v>4</v>
      </c>
      <c r="T97" s="34">
        <v>6270000000</v>
      </c>
      <c r="U97" s="11"/>
    </row>
    <row r="98" spans="2:21" x14ac:dyDescent="0.25">
      <c r="B98" s="11" t="s">
        <v>64</v>
      </c>
      <c r="C98" s="11" t="s">
        <v>0</v>
      </c>
      <c r="D98" s="10" t="s">
        <v>198</v>
      </c>
      <c r="E98" s="132" t="s">
        <v>41</v>
      </c>
      <c r="F98" s="11" t="s">
        <v>30</v>
      </c>
      <c r="G98" s="52"/>
      <c r="H98" s="52"/>
      <c r="I98" s="188"/>
      <c r="J98" s="11"/>
      <c r="K98" s="11" t="s">
        <v>241</v>
      </c>
      <c r="L98" s="11" t="s">
        <v>242</v>
      </c>
      <c r="M98" s="11" t="s">
        <v>241</v>
      </c>
      <c r="N98" s="89">
        <v>45658</v>
      </c>
      <c r="O98" s="89">
        <v>46022</v>
      </c>
      <c r="P98" s="11" t="s">
        <v>1019</v>
      </c>
      <c r="Q98" s="202"/>
      <c r="R98" s="11" t="s">
        <v>882</v>
      </c>
      <c r="S98" s="11">
        <v>4</v>
      </c>
      <c r="T98" s="34">
        <v>6250000000</v>
      </c>
      <c r="U98" s="60"/>
    </row>
    <row r="99" spans="2:21" ht="43.5" x14ac:dyDescent="0.25">
      <c r="B99" s="214" t="s">
        <v>2</v>
      </c>
      <c r="C99" s="212" t="s">
        <v>0</v>
      </c>
      <c r="D99" s="216" t="s">
        <v>917</v>
      </c>
      <c r="E99" s="218" t="s">
        <v>3</v>
      </c>
      <c r="F99" s="212" t="s">
        <v>1</v>
      </c>
      <c r="G99" s="220">
        <f>H99*1.07</f>
        <v>15836.000000000002</v>
      </c>
      <c r="H99" s="220">
        <v>14800</v>
      </c>
      <c r="I99" s="188" t="s">
        <v>918</v>
      </c>
      <c r="J99" s="11" t="s">
        <v>919</v>
      </c>
      <c r="K99" s="212" t="s">
        <v>241</v>
      </c>
      <c r="L99" s="212" t="s">
        <v>242</v>
      </c>
      <c r="M99" s="212" t="s">
        <v>280</v>
      </c>
      <c r="N99" s="210">
        <v>45584</v>
      </c>
      <c r="O99" s="210">
        <v>45584</v>
      </c>
      <c r="P99" s="212" t="s">
        <v>1016</v>
      </c>
      <c r="Q99" s="202"/>
      <c r="R99" s="212" t="s">
        <v>242</v>
      </c>
      <c r="S99" s="212">
        <v>4</v>
      </c>
      <c r="T99" s="214">
        <v>6270000000</v>
      </c>
      <c r="U99" s="60"/>
    </row>
    <row r="100" spans="2:21" ht="64.5" x14ac:dyDescent="0.25">
      <c r="B100" s="215"/>
      <c r="C100" s="213"/>
      <c r="D100" s="217"/>
      <c r="E100" s="219"/>
      <c r="F100" s="213"/>
      <c r="G100" s="221"/>
      <c r="H100" s="221"/>
      <c r="I100" s="188" t="s">
        <v>920</v>
      </c>
      <c r="J100" s="11" t="s">
        <v>921</v>
      </c>
      <c r="K100" s="213"/>
      <c r="L100" s="213"/>
      <c r="M100" s="213"/>
      <c r="N100" s="211"/>
      <c r="O100" s="211"/>
      <c r="P100" s="213"/>
      <c r="Q100" s="202"/>
      <c r="R100" s="213"/>
      <c r="S100" s="213"/>
      <c r="T100" s="215"/>
      <c r="U100" s="60"/>
    </row>
    <row r="101" spans="2:21" ht="21" x14ac:dyDescent="0.25">
      <c r="B101" s="59" t="s">
        <v>2</v>
      </c>
      <c r="C101" s="51" t="s">
        <v>23</v>
      </c>
      <c r="D101" s="51" t="s">
        <v>922</v>
      </c>
      <c r="E101" s="59" t="s">
        <v>5</v>
      </c>
      <c r="F101" s="59" t="s">
        <v>1</v>
      </c>
      <c r="G101" s="54">
        <v>1459.48</v>
      </c>
      <c r="H101" s="54">
        <v>1364</v>
      </c>
      <c r="I101" s="189" t="s">
        <v>515</v>
      </c>
      <c r="J101" s="59" t="s">
        <v>516</v>
      </c>
      <c r="K101" s="68" t="s">
        <v>24</v>
      </c>
      <c r="L101" s="59" t="s">
        <v>242</v>
      </c>
      <c r="M101" s="59" t="s">
        <v>923</v>
      </c>
      <c r="N101" s="55">
        <v>45567</v>
      </c>
      <c r="O101" s="55">
        <v>45567</v>
      </c>
      <c r="P101" s="59" t="s">
        <v>1028</v>
      </c>
      <c r="Q101" s="202"/>
      <c r="R101" s="59" t="s">
        <v>813</v>
      </c>
      <c r="S101" s="59">
        <v>4</v>
      </c>
      <c r="T101" s="59">
        <v>6221607000</v>
      </c>
      <c r="U101" s="59"/>
    </row>
    <row r="102" spans="2:21" ht="52.5" x14ac:dyDescent="0.25">
      <c r="B102" s="59" t="s">
        <v>64</v>
      </c>
      <c r="C102" s="59" t="s">
        <v>0</v>
      </c>
      <c r="D102" s="187" t="s">
        <v>924</v>
      </c>
      <c r="E102" s="59" t="s">
        <v>5</v>
      </c>
      <c r="F102" s="59" t="s">
        <v>30</v>
      </c>
      <c r="G102" s="54">
        <v>8560</v>
      </c>
      <c r="H102" s="54">
        <v>8000</v>
      </c>
      <c r="I102" s="196" t="s">
        <v>925</v>
      </c>
      <c r="J102" s="59" t="s">
        <v>926</v>
      </c>
      <c r="K102" s="59" t="s">
        <v>927</v>
      </c>
      <c r="L102" s="59" t="s">
        <v>242</v>
      </c>
      <c r="M102" s="59" t="s">
        <v>927</v>
      </c>
      <c r="N102" s="59"/>
      <c r="O102" s="59"/>
      <c r="P102" s="59"/>
      <c r="Q102" s="202"/>
      <c r="R102" s="59"/>
      <c r="S102" s="59"/>
      <c r="T102" s="59">
        <v>6239000000</v>
      </c>
      <c r="U102" s="59"/>
    </row>
    <row r="103" spans="2:21" ht="42" x14ac:dyDescent="0.25">
      <c r="B103" s="59" t="s">
        <v>64</v>
      </c>
      <c r="C103" s="59" t="s">
        <v>23</v>
      </c>
      <c r="D103" s="51" t="s">
        <v>928</v>
      </c>
      <c r="E103" s="59" t="s">
        <v>5</v>
      </c>
      <c r="F103" s="59" t="s">
        <v>30</v>
      </c>
      <c r="G103" s="54">
        <v>242376.4</v>
      </c>
      <c r="H103" s="54">
        <v>226520</v>
      </c>
      <c r="I103" s="196" t="s">
        <v>929</v>
      </c>
      <c r="J103" s="59" t="s">
        <v>930</v>
      </c>
      <c r="K103" s="59" t="s">
        <v>927</v>
      </c>
      <c r="L103" s="59" t="s">
        <v>242</v>
      </c>
      <c r="M103" s="59" t="s">
        <v>927</v>
      </c>
      <c r="N103" s="59"/>
      <c r="O103" s="59"/>
      <c r="P103" s="59"/>
      <c r="Q103" s="202"/>
      <c r="R103" s="59"/>
      <c r="S103" s="59"/>
      <c r="T103" s="59">
        <v>6239000000</v>
      </c>
      <c r="U103" s="59"/>
    </row>
    <row r="104" spans="2:21" ht="42" x14ac:dyDescent="0.25">
      <c r="B104" s="59" t="s">
        <v>64</v>
      </c>
      <c r="C104" s="59" t="s">
        <v>23</v>
      </c>
      <c r="D104" s="51" t="s">
        <v>931</v>
      </c>
      <c r="E104" s="59" t="s">
        <v>5</v>
      </c>
      <c r="F104" s="59" t="s">
        <v>30</v>
      </c>
      <c r="G104" s="54">
        <v>90451.95</v>
      </c>
      <c r="H104" s="54">
        <v>85534.53</v>
      </c>
      <c r="I104" s="196" t="s">
        <v>932</v>
      </c>
      <c r="J104" s="59" t="s">
        <v>933</v>
      </c>
      <c r="K104" s="59" t="s">
        <v>934</v>
      </c>
      <c r="L104" s="59" t="s">
        <v>242</v>
      </c>
      <c r="M104" s="59" t="s">
        <v>935</v>
      </c>
      <c r="N104" s="59"/>
      <c r="O104" s="59"/>
      <c r="P104" s="59"/>
      <c r="Q104" s="202"/>
      <c r="R104" s="59"/>
      <c r="S104" s="59"/>
      <c r="T104" s="59">
        <v>2150000000</v>
      </c>
      <c r="U104" s="59"/>
    </row>
    <row r="105" spans="2:21" ht="33" x14ac:dyDescent="0.25">
      <c r="B105" s="11" t="s">
        <v>2</v>
      </c>
      <c r="C105" s="11" t="s">
        <v>0</v>
      </c>
      <c r="D105" s="10" t="s">
        <v>936</v>
      </c>
      <c r="E105" s="11" t="s">
        <v>45</v>
      </c>
      <c r="F105" s="11" t="s">
        <v>1</v>
      </c>
      <c r="G105" s="52">
        <v>1500</v>
      </c>
      <c r="H105" s="52">
        <v>1400</v>
      </c>
      <c r="I105" s="188" t="s">
        <v>937</v>
      </c>
      <c r="J105" s="11" t="s">
        <v>938</v>
      </c>
      <c r="K105" s="11" t="s">
        <v>939</v>
      </c>
      <c r="L105" s="11" t="s">
        <v>242</v>
      </c>
      <c r="M105" s="11" t="s">
        <v>940</v>
      </c>
      <c r="N105" s="89">
        <v>45572</v>
      </c>
      <c r="O105" s="89">
        <v>45633</v>
      </c>
      <c r="P105" s="11" t="s">
        <v>1016</v>
      </c>
      <c r="Q105" s="202"/>
      <c r="R105" s="11"/>
      <c r="S105" s="11">
        <v>4</v>
      </c>
      <c r="T105" s="11"/>
      <c r="U105" s="11"/>
    </row>
    <row r="106" spans="2:21" ht="33" x14ac:dyDescent="0.25">
      <c r="B106" s="11" t="s">
        <v>2</v>
      </c>
      <c r="C106" s="11" t="s">
        <v>0</v>
      </c>
      <c r="D106" s="10" t="s">
        <v>941</v>
      </c>
      <c r="E106" s="11" t="s">
        <v>41</v>
      </c>
      <c r="F106" s="11" t="s">
        <v>1</v>
      </c>
      <c r="G106" s="52">
        <f>H106</f>
        <v>450</v>
      </c>
      <c r="H106" s="52">
        <v>450</v>
      </c>
      <c r="I106" s="188" t="s">
        <v>942</v>
      </c>
      <c r="J106" s="11" t="s">
        <v>943</v>
      </c>
      <c r="K106" s="11" t="s">
        <v>177</v>
      </c>
      <c r="L106" s="11" t="s">
        <v>745</v>
      </c>
      <c r="M106" s="11" t="s">
        <v>177</v>
      </c>
      <c r="N106" s="89">
        <v>45583</v>
      </c>
      <c r="O106" s="89">
        <v>45583</v>
      </c>
      <c r="P106" s="11" t="s">
        <v>1016</v>
      </c>
      <c r="Q106" s="202"/>
      <c r="R106" s="11" t="s">
        <v>745</v>
      </c>
      <c r="S106" s="11">
        <v>4</v>
      </c>
      <c r="T106" s="11">
        <v>6270000000</v>
      </c>
      <c r="U106" s="11"/>
    </row>
    <row r="107" spans="2:21" ht="43.5" x14ac:dyDescent="0.25">
      <c r="B107" s="11" t="s">
        <v>2</v>
      </c>
      <c r="C107" s="11" t="s">
        <v>0</v>
      </c>
      <c r="D107" s="10" t="s">
        <v>944</v>
      </c>
      <c r="E107" s="11" t="s">
        <v>45</v>
      </c>
      <c r="F107" s="11" t="s">
        <v>1</v>
      </c>
      <c r="G107" s="52">
        <v>5000</v>
      </c>
      <c r="H107" s="52">
        <v>2980</v>
      </c>
      <c r="I107" s="198" t="s">
        <v>945</v>
      </c>
      <c r="J107" s="199" t="s">
        <v>946</v>
      </c>
      <c r="K107" s="11" t="s">
        <v>939</v>
      </c>
      <c r="L107" s="11" t="s">
        <v>242</v>
      </c>
      <c r="M107" s="11" t="s">
        <v>947</v>
      </c>
      <c r="N107" s="89">
        <v>45590</v>
      </c>
      <c r="O107" s="89">
        <v>45590</v>
      </c>
      <c r="P107" s="11" t="s">
        <v>1016</v>
      </c>
      <c r="Q107" s="202">
        <v>3</v>
      </c>
      <c r="R107" s="11" t="s">
        <v>813</v>
      </c>
      <c r="S107" s="11">
        <v>4</v>
      </c>
      <c r="T107" s="19">
        <v>6239000000</v>
      </c>
      <c r="U107" s="11"/>
    </row>
    <row r="108" spans="2:21" ht="43.5" x14ac:dyDescent="0.25">
      <c r="B108" s="11" t="s">
        <v>2</v>
      </c>
      <c r="C108" s="11" t="s">
        <v>0</v>
      </c>
      <c r="D108" s="10" t="s">
        <v>948</v>
      </c>
      <c r="E108" s="11" t="s">
        <v>45</v>
      </c>
      <c r="F108" s="11" t="s">
        <v>1</v>
      </c>
      <c r="G108" s="52">
        <v>1000</v>
      </c>
      <c r="H108" s="52">
        <v>585</v>
      </c>
      <c r="I108" s="188" t="s">
        <v>949</v>
      </c>
      <c r="J108" s="11" t="s">
        <v>436</v>
      </c>
      <c r="K108" s="11" t="s">
        <v>252</v>
      </c>
      <c r="L108" s="11" t="s">
        <v>242</v>
      </c>
      <c r="M108" s="11" t="s">
        <v>252</v>
      </c>
      <c r="N108" s="89">
        <v>45585</v>
      </c>
      <c r="O108" s="89">
        <v>45585</v>
      </c>
      <c r="P108" s="11" t="s">
        <v>1028</v>
      </c>
      <c r="Q108" s="202"/>
      <c r="R108" s="11" t="s">
        <v>242</v>
      </c>
      <c r="S108" s="11">
        <v>3</v>
      </c>
      <c r="T108" s="138">
        <v>6221301000</v>
      </c>
      <c r="U108" s="60"/>
    </row>
    <row r="109" spans="2:21" ht="33" x14ac:dyDescent="0.25">
      <c r="B109" s="11" t="s">
        <v>2</v>
      </c>
      <c r="C109" s="11" t="s">
        <v>23</v>
      </c>
      <c r="D109" s="10" t="s">
        <v>950</v>
      </c>
      <c r="E109" s="11" t="s">
        <v>5</v>
      </c>
      <c r="F109" s="11" t="s">
        <v>1</v>
      </c>
      <c r="G109" s="52">
        <v>38764.910000000003</v>
      </c>
      <c r="H109" s="52">
        <v>36228.89</v>
      </c>
      <c r="I109" s="188" t="s">
        <v>951</v>
      </c>
      <c r="J109" s="11" t="s">
        <v>952</v>
      </c>
      <c r="K109" s="11" t="s">
        <v>719</v>
      </c>
      <c r="L109" s="11" t="s">
        <v>242</v>
      </c>
      <c r="M109" s="11" t="s">
        <v>719</v>
      </c>
      <c r="N109" s="89">
        <v>45579</v>
      </c>
      <c r="O109" s="89">
        <v>45671</v>
      </c>
      <c r="P109" s="11" t="s">
        <v>1028</v>
      </c>
      <c r="Q109" s="202"/>
      <c r="R109" s="11" t="s">
        <v>745</v>
      </c>
      <c r="S109" s="11">
        <v>4</v>
      </c>
      <c r="T109" s="11">
        <v>2150000000</v>
      </c>
      <c r="U109" s="11"/>
    </row>
    <row r="110" spans="2:21" ht="22.5" x14ac:dyDescent="0.25">
      <c r="B110" s="11" t="s">
        <v>2</v>
      </c>
      <c r="C110" s="11" t="s">
        <v>0</v>
      </c>
      <c r="D110" s="10" t="s">
        <v>953</v>
      </c>
      <c r="E110" s="11" t="s">
        <v>5</v>
      </c>
      <c r="F110" s="11" t="s">
        <v>1</v>
      </c>
      <c r="G110" s="52">
        <v>327.42</v>
      </c>
      <c r="H110" s="52">
        <v>306</v>
      </c>
      <c r="I110" s="188" t="s">
        <v>954</v>
      </c>
      <c r="J110" s="11" t="s">
        <v>955</v>
      </c>
      <c r="K110" s="11" t="s">
        <v>280</v>
      </c>
      <c r="L110" s="11" t="s">
        <v>242</v>
      </c>
      <c r="M110" s="11" t="s">
        <v>280</v>
      </c>
      <c r="N110" s="89">
        <v>45553</v>
      </c>
      <c r="O110" s="89">
        <v>45553</v>
      </c>
      <c r="P110" s="11" t="s">
        <v>1016</v>
      </c>
      <c r="Q110" s="202"/>
      <c r="R110" s="11" t="s">
        <v>745</v>
      </c>
      <c r="S110" s="11">
        <v>4</v>
      </c>
      <c r="T110" s="138">
        <v>6221203000</v>
      </c>
      <c r="U110" s="11"/>
    </row>
    <row r="111" spans="2:21" x14ac:dyDescent="0.25">
      <c r="B111" s="11" t="s">
        <v>2</v>
      </c>
      <c r="C111" s="11" t="s">
        <v>4</v>
      </c>
      <c r="D111" s="10" t="s">
        <v>785</v>
      </c>
      <c r="E111" s="11" t="s">
        <v>5</v>
      </c>
      <c r="F111" s="11" t="s">
        <v>1</v>
      </c>
      <c r="G111" s="52">
        <v>104.96</v>
      </c>
      <c r="H111" s="52">
        <v>98.09</v>
      </c>
      <c r="I111" s="188" t="s">
        <v>85</v>
      </c>
      <c r="J111" s="11" t="s">
        <v>90</v>
      </c>
      <c r="K111" s="11" t="s">
        <v>177</v>
      </c>
      <c r="L111" s="11" t="s">
        <v>242</v>
      </c>
      <c r="M111" s="11" t="s">
        <v>177</v>
      </c>
      <c r="N111" s="89">
        <v>45560</v>
      </c>
      <c r="O111" s="89">
        <v>45560</v>
      </c>
      <c r="P111" s="11" t="s">
        <v>1028</v>
      </c>
      <c r="Q111" s="202"/>
      <c r="R111" s="11" t="s">
        <v>242</v>
      </c>
      <c r="S111" s="11">
        <v>3</v>
      </c>
      <c r="T111" s="138">
        <v>6221604000</v>
      </c>
      <c r="U111" s="11"/>
    </row>
    <row r="112" spans="2:21" ht="22.5" x14ac:dyDescent="0.25">
      <c r="B112" s="11" t="s">
        <v>2</v>
      </c>
      <c r="C112" s="11" t="s">
        <v>895</v>
      </c>
      <c r="D112" s="10" t="s">
        <v>956</v>
      </c>
      <c r="E112" s="11" t="s">
        <v>45</v>
      </c>
      <c r="F112" s="11" t="s">
        <v>1</v>
      </c>
      <c r="G112" s="52">
        <v>700</v>
      </c>
      <c r="H112" s="52">
        <v>509</v>
      </c>
      <c r="I112" s="188" t="s">
        <v>53</v>
      </c>
      <c r="J112" s="11" t="s">
        <v>34</v>
      </c>
      <c r="K112" s="11" t="s">
        <v>718</v>
      </c>
      <c r="L112" s="11" t="s">
        <v>242</v>
      </c>
      <c r="M112" s="11" t="s">
        <v>718</v>
      </c>
      <c r="N112" s="89">
        <v>45590</v>
      </c>
      <c r="O112" s="89">
        <v>45597</v>
      </c>
      <c r="P112" s="11" t="s">
        <v>1016</v>
      </c>
      <c r="Q112" s="202"/>
      <c r="R112" s="11" t="s">
        <v>242</v>
      </c>
      <c r="S112" s="11">
        <v>1</v>
      </c>
      <c r="T112" s="11">
        <v>6028000000</v>
      </c>
      <c r="U112" s="11"/>
    </row>
    <row r="113" spans="2:21" x14ac:dyDescent="0.25">
      <c r="B113" s="11" t="s">
        <v>2</v>
      </c>
      <c r="C113" s="11" t="s">
        <v>0</v>
      </c>
      <c r="D113" s="51" t="s">
        <v>957</v>
      </c>
      <c r="E113" s="132" t="s">
        <v>41</v>
      </c>
      <c r="F113" s="132" t="s">
        <v>1</v>
      </c>
      <c r="G113" s="52">
        <v>1284</v>
      </c>
      <c r="H113" s="52">
        <v>1200</v>
      </c>
      <c r="I113" s="197" t="s">
        <v>903</v>
      </c>
      <c r="J113" s="11" t="s">
        <v>904</v>
      </c>
      <c r="K113" s="11" t="s">
        <v>177</v>
      </c>
      <c r="L113" s="11" t="s">
        <v>242</v>
      </c>
      <c r="M113" s="11" t="s">
        <v>177</v>
      </c>
      <c r="N113" s="89">
        <v>45594</v>
      </c>
      <c r="O113" s="89">
        <v>45594</v>
      </c>
      <c r="P113" s="11" t="s">
        <v>1016</v>
      </c>
      <c r="Q113" s="202"/>
      <c r="R113" s="11" t="s">
        <v>242</v>
      </c>
      <c r="S113" s="11">
        <v>4</v>
      </c>
      <c r="T113" s="138">
        <v>6239000000</v>
      </c>
      <c r="U113" s="11"/>
    </row>
    <row r="114" spans="2:21" ht="21" x14ac:dyDescent="0.25">
      <c r="B114" s="11" t="s">
        <v>2</v>
      </c>
      <c r="C114" s="11" t="s">
        <v>0</v>
      </c>
      <c r="D114" s="51" t="s">
        <v>958</v>
      </c>
      <c r="E114" s="132" t="s">
        <v>41</v>
      </c>
      <c r="F114" s="132" t="s">
        <v>1</v>
      </c>
      <c r="G114" s="52">
        <v>1284</v>
      </c>
      <c r="H114" s="52">
        <v>1200</v>
      </c>
      <c r="I114" s="197" t="s">
        <v>959</v>
      </c>
      <c r="J114" s="11" t="s">
        <v>960</v>
      </c>
      <c r="K114" s="11" t="s">
        <v>177</v>
      </c>
      <c r="L114" s="11" t="s">
        <v>242</v>
      </c>
      <c r="M114" s="11" t="s">
        <v>177</v>
      </c>
      <c r="N114" s="89">
        <v>45588</v>
      </c>
      <c r="O114" s="89">
        <v>45588</v>
      </c>
      <c r="P114" s="11" t="s">
        <v>1016</v>
      </c>
      <c r="Q114" s="202"/>
      <c r="R114" s="11" t="s">
        <v>242</v>
      </c>
      <c r="S114" s="11">
        <v>4</v>
      </c>
      <c r="T114" s="138">
        <v>6270000000</v>
      </c>
      <c r="U114" s="11"/>
    </row>
    <row r="115" spans="2:21" ht="21" x14ac:dyDescent="0.25">
      <c r="B115" s="11" t="s">
        <v>2</v>
      </c>
      <c r="C115" s="11" t="s">
        <v>0</v>
      </c>
      <c r="D115" s="51" t="s">
        <v>961</v>
      </c>
      <c r="E115" s="132" t="s">
        <v>45</v>
      </c>
      <c r="F115" s="132" t="s">
        <v>1</v>
      </c>
      <c r="G115" s="52">
        <v>1000</v>
      </c>
      <c r="H115" s="52">
        <v>779.6</v>
      </c>
      <c r="I115" s="197" t="s">
        <v>962</v>
      </c>
      <c r="J115" s="11" t="s">
        <v>963</v>
      </c>
      <c r="K115" s="11" t="s">
        <v>252</v>
      </c>
      <c r="L115" s="11" t="s">
        <v>242</v>
      </c>
      <c r="M115" s="11" t="s">
        <v>252</v>
      </c>
      <c r="N115" s="89">
        <v>45566</v>
      </c>
      <c r="O115" s="89">
        <v>45596</v>
      </c>
      <c r="P115" s="11" t="s">
        <v>1016</v>
      </c>
      <c r="Q115" s="202"/>
      <c r="R115" s="11" t="s">
        <v>242</v>
      </c>
      <c r="S115" s="11">
        <v>4</v>
      </c>
      <c r="T115" s="138">
        <v>629000000</v>
      </c>
      <c r="U115" s="11"/>
    </row>
    <row r="116" spans="2:21" ht="21" x14ac:dyDescent="0.25">
      <c r="B116" s="11" t="s">
        <v>2</v>
      </c>
      <c r="C116" s="11" t="s">
        <v>0</v>
      </c>
      <c r="D116" s="51" t="s">
        <v>964</v>
      </c>
      <c r="E116" s="132" t="s">
        <v>45</v>
      </c>
      <c r="F116" s="132" t="s">
        <v>1</v>
      </c>
      <c r="G116" s="52">
        <f>H116*1.07</f>
        <v>749</v>
      </c>
      <c r="H116" s="52">
        <v>700</v>
      </c>
      <c r="I116" s="197" t="s">
        <v>965</v>
      </c>
      <c r="J116" s="11" t="s">
        <v>966</v>
      </c>
      <c r="K116" s="11" t="s">
        <v>252</v>
      </c>
      <c r="L116" s="11" t="s">
        <v>242</v>
      </c>
      <c r="M116" s="11" t="s">
        <v>252</v>
      </c>
      <c r="N116" s="89">
        <v>45597</v>
      </c>
      <c r="O116" s="89">
        <v>45322</v>
      </c>
      <c r="P116" s="11" t="s">
        <v>1016</v>
      </c>
      <c r="Q116" s="202"/>
      <c r="R116" s="11" t="s">
        <v>242</v>
      </c>
      <c r="S116" s="11">
        <v>4</v>
      </c>
      <c r="T116" s="138">
        <v>6221303000</v>
      </c>
      <c r="U116" s="11"/>
    </row>
    <row r="117" spans="2:21" x14ac:dyDescent="0.25">
      <c r="B117" s="11" t="s">
        <v>2</v>
      </c>
      <c r="C117" s="11" t="s">
        <v>0</v>
      </c>
      <c r="D117" s="51" t="s">
        <v>967</v>
      </c>
      <c r="E117" s="132" t="s">
        <v>45</v>
      </c>
      <c r="F117" s="132" t="s">
        <v>1</v>
      </c>
      <c r="G117" s="52">
        <v>1000</v>
      </c>
      <c r="H117" s="52">
        <v>832</v>
      </c>
      <c r="I117" s="197" t="s">
        <v>968</v>
      </c>
      <c r="J117" s="11" t="s">
        <v>969</v>
      </c>
      <c r="K117" s="11" t="s">
        <v>970</v>
      </c>
      <c r="L117" s="11" t="s">
        <v>242</v>
      </c>
      <c r="M117" s="11" t="s">
        <v>719</v>
      </c>
      <c r="N117" s="89">
        <v>45603</v>
      </c>
      <c r="O117" s="89">
        <v>45657</v>
      </c>
      <c r="P117" s="11" t="s">
        <v>1016</v>
      </c>
      <c r="Q117" s="202"/>
      <c r="R117" s="11" t="s">
        <v>242</v>
      </c>
      <c r="S117" s="11">
        <v>4</v>
      </c>
      <c r="T117" s="138"/>
      <c r="U117" s="11"/>
    </row>
    <row r="118" spans="2:21" ht="22.5" x14ac:dyDescent="0.25">
      <c r="B118" s="11" t="s">
        <v>2</v>
      </c>
      <c r="C118" s="11" t="s">
        <v>4</v>
      </c>
      <c r="D118" s="10" t="s">
        <v>708</v>
      </c>
      <c r="E118" s="11" t="s">
        <v>41</v>
      </c>
      <c r="F118" s="11" t="s">
        <v>1</v>
      </c>
      <c r="G118" s="52">
        <v>859.23</v>
      </c>
      <c r="H118" s="52">
        <v>919.38</v>
      </c>
      <c r="I118" s="188" t="s">
        <v>53</v>
      </c>
      <c r="J118" s="11" t="s">
        <v>34</v>
      </c>
      <c r="K118" s="11" t="s">
        <v>252</v>
      </c>
      <c r="L118" s="11" t="s">
        <v>242</v>
      </c>
      <c r="M118" s="11" t="s">
        <v>252</v>
      </c>
      <c r="N118" s="89">
        <v>45558</v>
      </c>
      <c r="O118" s="89">
        <v>45619</v>
      </c>
      <c r="P118" s="54" t="s">
        <v>1016</v>
      </c>
      <c r="Q118" s="202"/>
      <c r="R118" s="11" t="s">
        <v>745</v>
      </c>
      <c r="S118" s="11">
        <v>4</v>
      </c>
      <c r="T118" s="11">
        <v>6028000000</v>
      </c>
      <c r="U118" s="11"/>
    </row>
    <row r="119" spans="2:21" x14ac:dyDescent="0.25">
      <c r="B119" s="164" t="s">
        <v>2</v>
      </c>
      <c r="C119" s="51" t="s">
        <v>0</v>
      </c>
      <c r="D119" s="51" t="s">
        <v>363</v>
      </c>
      <c r="E119" s="132" t="s">
        <v>45</v>
      </c>
      <c r="F119" s="132" t="s">
        <v>1</v>
      </c>
      <c r="G119" s="54">
        <v>1093</v>
      </c>
      <c r="H119" s="54">
        <v>1169.51</v>
      </c>
      <c r="I119" s="137" t="s">
        <v>364</v>
      </c>
      <c r="J119" s="11" t="s">
        <v>365</v>
      </c>
      <c r="K119" s="138" t="s">
        <v>241</v>
      </c>
      <c r="L119" s="11" t="s">
        <v>242</v>
      </c>
      <c r="M119" s="11" t="s">
        <v>241</v>
      </c>
      <c r="N119" s="89">
        <v>45535</v>
      </c>
      <c r="O119" s="89">
        <v>45900</v>
      </c>
      <c r="P119" s="54" t="s">
        <v>1016</v>
      </c>
      <c r="Q119" s="11"/>
      <c r="R119" s="11" t="s">
        <v>745</v>
      </c>
      <c r="S119" s="11">
        <v>3</v>
      </c>
      <c r="T119" s="51">
        <v>6290000000</v>
      </c>
      <c r="U119" s="51"/>
    </row>
    <row r="120" spans="2:21" ht="22.5" x14ac:dyDescent="0.25">
      <c r="B120" s="11" t="s">
        <v>2</v>
      </c>
      <c r="C120" s="11" t="s">
        <v>4</v>
      </c>
      <c r="D120" s="10" t="s">
        <v>870</v>
      </c>
      <c r="E120" s="11" t="s">
        <v>5</v>
      </c>
      <c r="F120" s="11" t="s">
        <v>1</v>
      </c>
      <c r="G120" s="52">
        <v>23.31</v>
      </c>
      <c r="H120" s="52">
        <v>21.19</v>
      </c>
      <c r="I120" s="188" t="s">
        <v>837</v>
      </c>
      <c r="J120" s="11" t="s">
        <v>838</v>
      </c>
      <c r="K120" s="11" t="s">
        <v>280</v>
      </c>
      <c r="L120" s="11" t="s">
        <v>242</v>
      </c>
      <c r="M120" s="11" t="s">
        <v>280</v>
      </c>
      <c r="N120" s="89">
        <v>45568</v>
      </c>
      <c r="O120" s="89">
        <v>45568</v>
      </c>
      <c r="P120" s="11" t="s">
        <v>1028</v>
      </c>
      <c r="Q120" s="202"/>
      <c r="R120" s="11" t="s">
        <v>242</v>
      </c>
      <c r="S120" s="11">
        <v>3</v>
      </c>
      <c r="T120" s="138">
        <v>6221604000</v>
      </c>
      <c r="U120" s="11"/>
    </row>
    <row r="121" spans="2:21" x14ac:dyDescent="0.25">
      <c r="B121" s="164" t="s">
        <v>2</v>
      </c>
      <c r="C121" s="51" t="s">
        <v>4</v>
      </c>
      <c r="D121" s="51" t="s">
        <v>662</v>
      </c>
      <c r="E121" s="78" t="s">
        <v>5</v>
      </c>
      <c r="F121" s="132" t="s">
        <v>1</v>
      </c>
      <c r="G121" s="54">
        <v>228.43</v>
      </c>
      <c r="H121" s="54">
        <v>213.49</v>
      </c>
      <c r="I121" s="190" t="s">
        <v>447</v>
      </c>
      <c r="J121" s="11" t="s">
        <v>448</v>
      </c>
      <c r="K121" s="11" t="s">
        <v>280</v>
      </c>
      <c r="L121" s="59" t="s">
        <v>242</v>
      </c>
      <c r="M121" s="11" t="s">
        <v>280</v>
      </c>
      <c r="N121" s="55">
        <v>45583</v>
      </c>
      <c r="O121" s="55">
        <v>45583</v>
      </c>
      <c r="P121" s="54" t="s">
        <v>1016</v>
      </c>
      <c r="Q121" s="202"/>
      <c r="R121" s="59" t="s">
        <v>745</v>
      </c>
      <c r="S121" s="59">
        <v>1</v>
      </c>
      <c r="T121" s="34">
        <v>6221604000</v>
      </c>
      <c r="U121" s="51"/>
    </row>
    <row r="122" spans="2:21" x14ac:dyDescent="0.25">
      <c r="B122" s="164" t="s">
        <v>2</v>
      </c>
      <c r="C122" s="51" t="s">
        <v>0</v>
      </c>
      <c r="D122" s="51" t="s">
        <v>971</v>
      </c>
      <c r="E122" s="132" t="s">
        <v>5</v>
      </c>
      <c r="F122" s="132" t="s">
        <v>1</v>
      </c>
      <c r="G122" s="54">
        <v>115.56</v>
      </c>
      <c r="H122" s="54">
        <v>108</v>
      </c>
      <c r="I122" s="191" t="s">
        <v>127</v>
      </c>
      <c r="J122" s="11" t="s">
        <v>128</v>
      </c>
      <c r="K122" s="138" t="s">
        <v>24</v>
      </c>
      <c r="L122" s="11">
        <v>0</v>
      </c>
      <c r="M122" s="167" t="s">
        <v>177</v>
      </c>
      <c r="N122" s="89">
        <v>45587</v>
      </c>
      <c r="O122" s="89">
        <v>45587</v>
      </c>
      <c r="P122" s="54" t="s">
        <v>1016</v>
      </c>
      <c r="Q122" s="11"/>
      <c r="R122" s="11" t="s">
        <v>813</v>
      </c>
      <c r="S122" s="11">
        <v>1</v>
      </c>
      <c r="T122" s="51">
        <v>6221205000</v>
      </c>
      <c r="U122" s="51"/>
    </row>
    <row r="123" spans="2:21" ht="21" x14ac:dyDescent="0.25">
      <c r="B123" s="164" t="s">
        <v>2</v>
      </c>
      <c r="C123" s="51" t="s">
        <v>0</v>
      </c>
      <c r="D123" s="51" t="s">
        <v>972</v>
      </c>
      <c r="E123" s="132" t="s">
        <v>5</v>
      </c>
      <c r="F123" s="132" t="s">
        <v>1</v>
      </c>
      <c r="G123" s="54">
        <v>2761.03</v>
      </c>
      <c r="H123" s="54">
        <v>2597.6</v>
      </c>
      <c r="I123" s="191" t="s">
        <v>973</v>
      </c>
      <c r="J123" s="11" t="s">
        <v>128</v>
      </c>
      <c r="K123" s="138" t="s">
        <v>24</v>
      </c>
      <c r="L123" s="11">
        <v>0</v>
      </c>
      <c r="M123" s="167" t="s">
        <v>177</v>
      </c>
      <c r="N123" s="89">
        <v>45587</v>
      </c>
      <c r="O123" s="89">
        <v>45587</v>
      </c>
      <c r="P123" s="54" t="s">
        <v>1016</v>
      </c>
      <c r="Q123" s="11"/>
      <c r="R123" s="11" t="s">
        <v>813</v>
      </c>
      <c r="S123" s="11">
        <v>1</v>
      </c>
      <c r="T123" s="51">
        <v>6221205000</v>
      </c>
      <c r="U123" s="51"/>
    </row>
    <row r="124" spans="2:21" x14ac:dyDescent="0.25">
      <c r="B124" s="164"/>
      <c r="C124" s="51"/>
      <c r="D124" s="51"/>
      <c r="E124" s="132"/>
      <c r="F124" s="132"/>
      <c r="G124" s="54"/>
      <c r="H124" s="54"/>
      <c r="I124" s="191"/>
      <c r="J124" s="11"/>
      <c r="K124" s="138"/>
      <c r="L124" s="11"/>
      <c r="M124" s="167"/>
      <c r="N124" s="89"/>
      <c r="O124" s="89"/>
      <c r="P124" s="54"/>
      <c r="Q124" s="11"/>
      <c r="R124" s="11"/>
      <c r="S124" s="11"/>
      <c r="T124" s="51"/>
      <c r="U124" s="51"/>
    </row>
    <row r="125" spans="2:21" ht="21" x14ac:dyDescent="0.25">
      <c r="B125" s="11" t="s">
        <v>2</v>
      </c>
      <c r="C125" s="11" t="s">
        <v>0</v>
      </c>
      <c r="D125" s="51" t="s">
        <v>974</v>
      </c>
      <c r="E125" s="132" t="s">
        <v>41</v>
      </c>
      <c r="F125" s="132" t="s">
        <v>1</v>
      </c>
      <c r="G125" s="52">
        <v>1225.1500000000001</v>
      </c>
      <c r="H125" s="52">
        <v>1145</v>
      </c>
      <c r="I125" s="197" t="s">
        <v>975</v>
      </c>
      <c r="J125" s="11" t="s">
        <v>976</v>
      </c>
      <c r="K125" s="11" t="s">
        <v>177</v>
      </c>
      <c r="L125" s="11" t="s">
        <v>242</v>
      </c>
      <c r="M125" s="11" t="s">
        <v>177</v>
      </c>
      <c r="N125" s="89">
        <v>45615</v>
      </c>
      <c r="O125" s="89">
        <v>45615</v>
      </c>
      <c r="P125" s="11" t="s">
        <v>1016</v>
      </c>
      <c r="Q125" s="202"/>
      <c r="R125" s="11" t="s">
        <v>242</v>
      </c>
      <c r="S125" s="11">
        <v>4</v>
      </c>
      <c r="T125" s="138">
        <v>6270000000</v>
      </c>
      <c r="U125" s="11"/>
    </row>
    <row r="126" spans="2:21" ht="21" x14ac:dyDescent="0.25">
      <c r="B126" s="59" t="s">
        <v>2</v>
      </c>
      <c r="C126" s="59" t="s">
        <v>23</v>
      </c>
      <c r="D126" s="51" t="s">
        <v>977</v>
      </c>
      <c r="E126" s="132" t="s">
        <v>5</v>
      </c>
      <c r="F126" s="132" t="s">
        <v>1</v>
      </c>
      <c r="G126" s="54">
        <v>37976.550000000003</v>
      </c>
      <c r="H126" s="54">
        <v>35492.1</v>
      </c>
      <c r="I126" s="197" t="s">
        <v>978</v>
      </c>
      <c r="J126" s="59" t="s">
        <v>979</v>
      </c>
      <c r="K126" s="59" t="s">
        <v>431</v>
      </c>
      <c r="L126" s="59" t="s">
        <v>242</v>
      </c>
      <c r="M126" s="59" t="s">
        <v>431</v>
      </c>
      <c r="N126" s="55">
        <v>45624</v>
      </c>
      <c r="O126" s="55">
        <v>45716</v>
      </c>
      <c r="P126" s="59" t="s">
        <v>1028</v>
      </c>
      <c r="Q126" s="202"/>
      <c r="R126" s="59" t="s">
        <v>242</v>
      </c>
      <c r="S126" s="59">
        <v>4</v>
      </c>
      <c r="T126" s="68">
        <v>2150000000</v>
      </c>
      <c r="U126" s="59"/>
    </row>
    <row r="127" spans="2:21" x14ac:dyDescent="0.25">
      <c r="B127" s="164" t="s">
        <v>2</v>
      </c>
      <c r="C127" s="51" t="s">
        <v>4</v>
      </c>
      <c r="D127" s="51" t="s">
        <v>980</v>
      </c>
      <c r="E127" s="132" t="s">
        <v>5</v>
      </c>
      <c r="F127" s="59" t="s">
        <v>1</v>
      </c>
      <c r="G127" s="54">
        <v>4536.3100000000004</v>
      </c>
      <c r="H127" s="54">
        <v>4239.54</v>
      </c>
      <c r="I127" s="197" t="s">
        <v>682</v>
      </c>
      <c r="J127" s="163" t="s">
        <v>556</v>
      </c>
      <c r="K127" s="68" t="s">
        <v>177</v>
      </c>
      <c r="L127" s="59" t="s">
        <v>242</v>
      </c>
      <c r="M127" s="59" t="str">
        <f>+M126</f>
        <v>3 MESES</v>
      </c>
      <c r="N127" s="55">
        <v>45638</v>
      </c>
      <c r="O127" s="55">
        <v>45638</v>
      </c>
      <c r="P127" s="54" t="s">
        <v>1016</v>
      </c>
      <c r="Q127" s="11"/>
      <c r="R127" s="59" t="s">
        <v>813</v>
      </c>
      <c r="S127" s="59">
        <v>4</v>
      </c>
      <c r="T127" s="34">
        <v>6221003000</v>
      </c>
      <c r="U127" s="51"/>
    </row>
    <row r="128" spans="2:21" x14ac:dyDescent="0.25">
      <c r="B128" s="164" t="s">
        <v>2</v>
      </c>
      <c r="C128" s="51" t="s">
        <v>0</v>
      </c>
      <c r="D128" s="51" t="s">
        <v>981</v>
      </c>
      <c r="E128" s="132" t="s">
        <v>5</v>
      </c>
      <c r="F128" s="59" t="s">
        <v>1</v>
      </c>
      <c r="G128" s="54">
        <v>13253.92</v>
      </c>
      <c r="H128" s="54">
        <v>12386.84</v>
      </c>
      <c r="I128" s="197" t="s">
        <v>982</v>
      </c>
      <c r="J128" s="163" t="s">
        <v>983</v>
      </c>
      <c r="K128" s="68" t="s">
        <v>984</v>
      </c>
      <c r="L128" s="59" t="s">
        <v>242</v>
      </c>
      <c r="M128" s="59" t="s">
        <v>503</v>
      </c>
      <c r="N128" s="55" t="s">
        <v>1031</v>
      </c>
      <c r="O128" s="55">
        <v>45636</v>
      </c>
      <c r="P128" s="54" t="s">
        <v>1028</v>
      </c>
      <c r="Q128" s="11"/>
      <c r="R128" s="59" t="s">
        <v>813</v>
      </c>
      <c r="S128" s="59">
        <v>4</v>
      </c>
      <c r="T128" s="34">
        <v>627000000</v>
      </c>
      <c r="U128" s="51"/>
    </row>
    <row r="129" spans="2:21" ht="31.5" x14ac:dyDescent="0.25">
      <c r="B129" s="59" t="s">
        <v>2</v>
      </c>
      <c r="C129" s="59" t="s">
        <v>23</v>
      </c>
      <c r="D129" s="51" t="s">
        <v>985</v>
      </c>
      <c r="E129" s="59" t="s">
        <v>5</v>
      </c>
      <c r="F129" s="59" t="s">
        <v>1</v>
      </c>
      <c r="G129" s="54">
        <v>35548.68</v>
      </c>
      <c r="H129" s="54">
        <v>33233.06</v>
      </c>
      <c r="I129" s="193" t="s">
        <v>986</v>
      </c>
      <c r="J129" s="59" t="s">
        <v>987</v>
      </c>
      <c r="K129" s="59" t="s">
        <v>252</v>
      </c>
      <c r="L129" s="59" t="s">
        <v>242</v>
      </c>
      <c r="M129" s="59" t="s">
        <v>252</v>
      </c>
      <c r="N129" s="55">
        <v>45670</v>
      </c>
      <c r="O129" s="55">
        <v>45701</v>
      </c>
      <c r="P129" s="51" t="s">
        <v>1016</v>
      </c>
      <c r="Q129" s="202">
        <v>3</v>
      </c>
      <c r="R129" s="59"/>
      <c r="S129" s="59">
        <v>1</v>
      </c>
      <c r="T129" s="68">
        <v>2150000000</v>
      </c>
      <c r="U129" s="59"/>
    </row>
    <row r="130" spans="2:21" ht="21" x14ac:dyDescent="0.25">
      <c r="B130" s="11" t="s">
        <v>2</v>
      </c>
      <c r="C130" s="11" t="s">
        <v>0</v>
      </c>
      <c r="D130" s="51" t="s">
        <v>988</v>
      </c>
      <c r="E130" s="132" t="s">
        <v>45</v>
      </c>
      <c r="F130" s="132" t="s">
        <v>1</v>
      </c>
      <c r="G130" s="52">
        <v>500</v>
      </c>
      <c r="H130" s="52">
        <v>130</v>
      </c>
      <c r="I130" s="197" t="s">
        <v>989</v>
      </c>
      <c r="J130" s="11" t="s">
        <v>969</v>
      </c>
      <c r="K130" s="11" t="s">
        <v>252</v>
      </c>
      <c r="L130" s="11" t="s">
        <v>242</v>
      </c>
      <c r="M130" s="11" t="s">
        <v>719</v>
      </c>
      <c r="N130" s="89">
        <v>45631</v>
      </c>
      <c r="O130" s="89">
        <v>45662</v>
      </c>
      <c r="P130" s="11" t="s">
        <v>1016</v>
      </c>
      <c r="Q130" s="202"/>
      <c r="R130" s="11" t="s">
        <v>242</v>
      </c>
      <c r="S130" s="11">
        <v>4</v>
      </c>
      <c r="T130" s="138"/>
      <c r="U130" s="11"/>
    </row>
    <row r="131" spans="2:21" ht="22.5" x14ac:dyDescent="0.25">
      <c r="B131" s="11" t="s">
        <v>2</v>
      </c>
      <c r="C131" s="11" t="s">
        <v>4</v>
      </c>
      <c r="D131" s="10" t="s">
        <v>708</v>
      </c>
      <c r="E131" s="11" t="s">
        <v>41</v>
      </c>
      <c r="F131" s="11" t="s">
        <v>1</v>
      </c>
      <c r="G131" s="52">
        <v>192.08</v>
      </c>
      <c r="H131" s="52">
        <v>205.53</v>
      </c>
      <c r="I131" s="188" t="s">
        <v>53</v>
      </c>
      <c r="J131" s="11" t="s">
        <v>34</v>
      </c>
      <c r="K131" s="11" t="s">
        <v>280</v>
      </c>
      <c r="L131" s="11" t="s">
        <v>242</v>
      </c>
      <c r="M131" s="11" t="s">
        <v>280</v>
      </c>
      <c r="N131" s="89">
        <v>45635</v>
      </c>
      <c r="O131" s="89">
        <v>45635</v>
      </c>
      <c r="P131" s="54" t="s">
        <v>1016</v>
      </c>
      <c r="Q131" s="202"/>
      <c r="R131" s="11" t="s">
        <v>745</v>
      </c>
      <c r="S131" s="11">
        <v>4</v>
      </c>
      <c r="T131" s="11">
        <v>6028000000</v>
      </c>
      <c r="U131" s="11"/>
    </row>
    <row r="132" spans="2:21" ht="94.5" x14ac:dyDescent="0.25">
      <c r="B132" s="59" t="s">
        <v>2</v>
      </c>
      <c r="C132" s="59" t="s">
        <v>4</v>
      </c>
      <c r="D132" s="51" t="s">
        <v>990</v>
      </c>
      <c r="E132" s="59" t="s">
        <v>41</v>
      </c>
      <c r="F132" s="59" t="s">
        <v>1</v>
      </c>
      <c r="G132" s="54">
        <v>4146.8900000000003</v>
      </c>
      <c r="H132" s="54">
        <v>4146.8900000000003</v>
      </c>
      <c r="I132" s="196" t="s">
        <v>991</v>
      </c>
      <c r="J132" s="59" t="s">
        <v>992</v>
      </c>
      <c r="K132" s="59" t="s">
        <v>252</v>
      </c>
      <c r="L132" s="59" t="s">
        <v>242</v>
      </c>
      <c r="M132" s="59" t="str">
        <f>+K132</f>
        <v>1 MES</v>
      </c>
      <c r="N132" s="55">
        <v>45625</v>
      </c>
      <c r="O132" s="55">
        <v>45655</v>
      </c>
      <c r="P132" s="54" t="s">
        <v>1016</v>
      </c>
      <c r="Q132" s="202"/>
      <c r="R132" s="59" t="s">
        <v>745</v>
      </c>
      <c r="S132" s="59">
        <v>4</v>
      </c>
      <c r="T132" s="59">
        <v>6270000000</v>
      </c>
      <c r="U132" s="59"/>
    </row>
    <row r="133" spans="2:21" ht="33" x14ac:dyDescent="0.25">
      <c r="B133" s="11" t="s">
        <v>2</v>
      </c>
      <c r="C133" s="11" t="s">
        <v>4</v>
      </c>
      <c r="D133" s="10" t="s">
        <v>993</v>
      </c>
      <c r="E133" s="11" t="s">
        <v>5</v>
      </c>
      <c r="F133" s="11" t="s">
        <v>1</v>
      </c>
      <c r="G133" s="52">
        <v>424</v>
      </c>
      <c r="H133" s="52">
        <v>424</v>
      </c>
      <c r="I133" s="188" t="s">
        <v>994</v>
      </c>
      <c r="J133" s="11" t="s">
        <v>995</v>
      </c>
      <c r="K133" s="11" t="s">
        <v>177</v>
      </c>
      <c r="L133" s="11" t="s">
        <v>242</v>
      </c>
      <c r="M133" s="11" t="str">
        <f>+K133</f>
        <v>1 DIA</v>
      </c>
      <c r="N133" s="89">
        <v>45611</v>
      </c>
      <c r="O133" s="89">
        <v>45611</v>
      </c>
      <c r="P133" s="54" t="s">
        <v>1016</v>
      </c>
      <c r="Q133" s="202"/>
      <c r="R133" s="11" t="s">
        <v>745</v>
      </c>
      <c r="S133" s="11">
        <v>4</v>
      </c>
      <c r="T133" s="11">
        <v>6221304000</v>
      </c>
      <c r="U133" s="11"/>
    </row>
    <row r="134" spans="2:21" ht="33" x14ac:dyDescent="0.25">
      <c r="B134" s="11" t="s">
        <v>2</v>
      </c>
      <c r="C134" s="11" t="s">
        <v>4</v>
      </c>
      <c r="D134" s="10" t="s">
        <v>706</v>
      </c>
      <c r="E134" s="11" t="s">
        <v>45</v>
      </c>
      <c r="F134" s="11" t="s">
        <v>1</v>
      </c>
      <c r="G134" s="52">
        <v>1500</v>
      </c>
      <c r="H134" s="52">
        <v>1452.27</v>
      </c>
      <c r="I134" s="188" t="s">
        <v>996</v>
      </c>
      <c r="J134" s="11" t="s">
        <v>434</v>
      </c>
      <c r="K134" s="11" t="s">
        <v>241</v>
      </c>
      <c r="L134" s="11" t="s">
        <v>242</v>
      </c>
      <c r="M134" s="11" t="str">
        <f>+K134</f>
        <v>1 AÑO</v>
      </c>
      <c r="N134" s="89">
        <v>45566</v>
      </c>
      <c r="O134" s="89">
        <v>45931</v>
      </c>
      <c r="P134" s="54" t="s">
        <v>1016</v>
      </c>
      <c r="Q134" s="202"/>
      <c r="R134" s="11" t="s">
        <v>745</v>
      </c>
      <c r="S134" s="11">
        <v>4</v>
      </c>
      <c r="T134" s="11">
        <v>629000000</v>
      </c>
      <c r="U134" s="11"/>
    </row>
    <row r="135" spans="2:21" x14ac:dyDescent="0.25">
      <c r="B135" s="11"/>
      <c r="C135" s="11"/>
      <c r="D135" s="10"/>
      <c r="E135" s="11"/>
      <c r="F135" s="11"/>
      <c r="G135" s="52"/>
      <c r="H135" s="52"/>
      <c r="I135" s="188"/>
      <c r="J135" s="11"/>
      <c r="K135" s="11"/>
      <c r="L135" s="11"/>
      <c r="M135" s="11"/>
      <c r="N135" s="89"/>
      <c r="O135" s="89"/>
      <c r="P135" s="54"/>
      <c r="Q135" s="202"/>
      <c r="R135" s="11"/>
      <c r="S135" s="11"/>
      <c r="T135" s="11"/>
      <c r="U135" s="11"/>
    </row>
    <row r="136" spans="2:21" x14ac:dyDescent="0.25">
      <c r="B136" s="59" t="s">
        <v>2</v>
      </c>
      <c r="C136" s="59" t="s">
        <v>4</v>
      </c>
      <c r="D136" s="51" t="s">
        <v>785</v>
      </c>
      <c r="E136" s="59" t="s">
        <v>5</v>
      </c>
      <c r="F136" s="59" t="s">
        <v>1</v>
      </c>
      <c r="G136" s="54">
        <v>347.16</v>
      </c>
      <c r="H136" s="54">
        <v>328.2</v>
      </c>
      <c r="I136" s="196" t="s">
        <v>85</v>
      </c>
      <c r="J136" s="59" t="s">
        <v>90</v>
      </c>
      <c r="K136" s="59" t="s">
        <v>177</v>
      </c>
      <c r="L136" s="59" t="s">
        <v>242</v>
      </c>
      <c r="M136" s="59" t="s">
        <v>177</v>
      </c>
      <c r="N136" s="55">
        <v>45600</v>
      </c>
      <c r="O136" s="55">
        <v>45600</v>
      </c>
      <c r="P136" s="59" t="s">
        <v>1028</v>
      </c>
      <c r="Q136" s="202"/>
      <c r="R136" s="59" t="s">
        <v>242</v>
      </c>
      <c r="S136" s="59">
        <v>3</v>
      </c>
      <c r="T136" s="68">
        <v>6221604000</v>
      </c>
      <c r="U136" s="59"/>
    </row>
    <row r="137" spans="2:21" ht="21" x14ac:dyDescent="0.25">
      <c r="B137" s="59" t="s">
        <v>2</v>
      </c>
      <c r="C137" s="59" t="s">
        <v>4</v>
      </c>
      <c r="D137" s="51" t="s">
        <v>870</v>
      </c>
      <c r="E137" s="59" t="s">
        <v>5</v>
      </c>
      <c r="F137" s="59" t="s">
        <v>1</v>
      </c>
      <c r="G137" s="54">
        <v>46.75</v>
      </c>
      <c r="H137" s="54">
        <v>44.26</v>
      </c>
      <c r="I137" s="193" t="s">
        <v>837</v>
      </c>
      <c r="J137" s="59" t="s">
        <v>838</v>
      </c>
      <c r="K137" s="59" t="s">
        <v>280</v>
      </c>
      <c r="L137" s="59" t="s">
        <v>242</v>
      </c>
      <c r="M137" s="59" t="s">
        <v>280</v>
      </c>
      <c r="N137" s="55">
        <v>45617</v>
      </c>
      <c r="O137" s="55">
        <v>45617</v>
      </c>
      <c r="P137" s="59" t="s">
        <v>1028</v>
      </c>
      <c r="Q137" s="202"/>
      <c r="R137" s="59" t="s">
        <v>242</v>
      </c>
      <c r="S137" s="59">
        <v>3</v>
      </c>
      <c r="T137" s="68">
        <v>6221604000</v>
      </c>
      <c r="U137" s="59"/>
    </row>
    <row r="138" spans="2:21" ht="43.5" x14ac:dyDescent="0.25">
      <c r="B138" s="59" t="s">
        <v>2</v>
      </c>
      <c r="C138" s="59" t="s">
        <v>4</v>
      </c>
      <c r="D138" s="51" t="s">
        <v>997</v>
      </c>
      <c r="E138" s="59" t="s">
        <v>0</v>
      </c>
      <c r="F138" s="59" t="s">
        <v>1</v>
      </c>
      <c r="G138" s="52">
        <v>2819.44</v>
      </c>
      <c r="H138" s="52">
        <v>2819.44</v>
      </c>
      <c r="I138" s="188" t="s">
        <v>998</v>
      </c>
      <c r="J138" s="11" t="s">
        <v>999</v>
      </c>
      <c r="K138" s="11" t="s">
        <v>252</v>
      </c>
      <c r="L138" s="11" t="s">
        <v>242</v>
      </c>
      <c r="M138" s="11" t="str">
        <f>+K138</f>
        <v>1 MES</v>
      </c>
      <c r="N138" s="89">
        <v>45630</v>
      </c>
      <c r="O138" s="89">
        <v>45630</v>
      </c>
      <c r="P138" s="54" t="s">
        <v>1016</v>
      </c>
      <c r="Q138" s="202"/>
      <c r="R138" s="11" t="s">
        <v>745</v>
      </c>
      <c r="S138" s="11">
        <v>4</v>
      </c>
      <c r="T138" s="11"/>
      <c r="U138" s="59"/>
    </row>
    <row r="139" spans="2:21" ht="31.5" x14ac:dyDescent="0.25">
      <c r="B139" s="175" t="s">
        <v>64</v>
      </c>
      <c r="C139" s="175" t="s">
        <v>0</v>
      </c>
      <c r="D139" s="176" t="s">
        <v>1000</v>
      </c>
      <c r="E139" s="175" t="s">
        <v>45</v>
      </c>
      <c r="F139" s="59" t="s">
        <v>1001</v>
      </c>
      <c r="G139" s="200"/>
      <c r="H139" s="200"/>
      <c r="I139" s="176"/>
      <c r="J139" s="175"/>
      <c r="K139" s="175" t="s">
        <v>1002</v>
      </c>
      <c r="L139" s="175" t="s">
        <v>242</v>
      </c>
      <c r="M139" s="175" t="s">
        <v>1002</v>
      </c>
      <c r="N139" s="204"/>
      <c r="O139" s="204"/>
      <c r="P139" s="175"/>
      <c r="Q139" s="205"/>
      <c r="R139" s="175"/>
      <c r="S139" s="175">
        <v>4</v>
      </c>
      <c r="T139" s="175"/>
      <c r="U139" s="175"/>
    </row>
    <row r="140" spans="2:21" x14ac:dyDescent="0.25">
      <c r="B140" s="164" t="s">
        <v>2</v>
      </c>
      <c r="C140" s="51" t="s">
        <v>4</v>
      </c>
      <c r="D140" s="51" t="s">
        <v>1003</v>
      </c>
      <c r="E140" s="132" t="s">
        <v>5</v>
      </c>
      <c r="F140" s="132" t="s">
        <v>1</v>
      </c>
      <c r="G140" s="54">
        <v>78.3</v>
      </c>
      <c r="H140" s="54">
        <v>73.180000000000007</v>
      </c>
      <c r="I140" s="197" t="s">
        <v>447</v>
      </c>
      <c r="J140" s="59" t="s">
        <v>448</v>
      </c>
      <c r="K140" s="59" t="s">
        <v>280</v>
      </c>
      <c r="L140" s="59" t="s">
        <v>242</v>
      </c>
      <c r="M140" s="59" t="s">
        <v>280</v>
      </c>
      <c r="N140" s="55">
        <v>45636</v>
      </c>
      <c r="O140" s="55">
        <v>45636</v>
      </c>
      <c r="P140" s="54" t="s">
        <v>1016</v>
      </c>
      <c r="Q140" s="202"/>
      <c r="R140" s="59" t="s">
        <v>745</v>
      </c>
      <c r="S140" s="59">
        <v>1</v>
      </c>
      <c r="T140" s="34">
        <v>6221604000</v>
      </c>
      <c r="U140" s="51"/>
    </row>
    <row r="141" spans="2:21" ht="21" x14ac:dyDescent="0.25">
      <c r="B141" s="59" t="s">
        <v>2</v>
      </c>
      <c r="C141" s="59" t="s">
        <v>4</v>
      </c>
      <c r="D141" s="51" t="s">
        <v>1004</v>
      </c>
      <c r="E141" s="59" t="s">
        <v>5</v>
      </c>
      <c r="F141" s="59" t="s">
        <v>1</v>
      </c>
      <c r="G141" s="54">
        <v>119.48</v>
      </c>
      <c r="H141" s="54">
        <v>116</v>
      </c>
      <c r="I141" s="193" t="s">
        <v>837</v>
      </c>
      <c r="J141" s="59" t="s">
        <v>838</v>
      </c>
      <c r="K141" s="59" t="s">
        <v>280</v>
      </c>
      <c r="L141" s="59" t="s">
        <v>242</v>
      </c>
      <c r="M141" s="59" t="s">
        <v>280</v>
      </c>
      <c r="N141" s="55">
        <v>45637</v>
      </c>
      <c r="O141" s="55">
        <v>45637</v>
      </c>
      <c r="P141" s="59" t="s">
        <v>1028</v>
      </c>
      <c r="Q141" s="202"/>
      <c r="R141" s="59" t="s">
        <v>242</v>
      </c>
      <c r="S141" s="59">
        <v>3</v>
      </c>
      <c r="T141" s="68">
        <v>6221604000</v>
      </c>
      <c r="U141" s="59"/>
    </row>
    <row r="142" spans="2:21" x14ac:dyDescent="0.25">
      <c r="B142" s="59" t="s">
        <v>2</v>
      </c>
      <c r="C142" s="59" t="s">
        <v>4</v>
      </c>
      <c r="D142" s="51" t="s">
        <v>1005</v>
      </c>
      <c r="E142" s="59" t="s">
        <v>5</v>
      </c>
      <c r="F142" s="59" t="s">
        <v>1</v>
      </c>
      <c r="G142" s="54">
        <v>84.38</v>
      </c>
      <c r="H142" s="54">
        <v>78.86</v>
      </c>
      <c r="I142" s="193" t="s">
        <v>85</v>
      </c>
      <c r="J142" s="59" t="s">
        <v>90</v>
      </c>
      <c r="K142" s="59" t="s">
        <v>177</v>
      </c>
      <c r="L142" s="59" t="s">
        <v>242</v>
      </c>
      <c r="M142" s="59" t="s">
        <v>177</v>
      </c>
      <c r="N142" s="55">
        <v>45643</v>
      </c>
      <c r="O142" s="55">
        <v>45643</v>
      </c>
      <c r="P142" s="59" t="s">
        <v>1028</v>
      </c>
      <c r="Q142" s="202"/>
      <c r="R142" s="59" t="s">
        <v>242</v>
      </c>
      <c r="S142" s="59">
        <v>3</v>
      </c>
      <c r="T142" s="68">
        <v>6221604000</v>
      </c>
      <c r="U142" s="59"/>
    </row>
    <row r="143" spans="2:21" ht="21" x14ac:dyDescent="0.25">
      <c r="B143" s="59" t="s">
        <v>2</v>
      </c>
      <c r="C143" s="181" t="s">
        <v>4</v>
      </c>
      <c r="D143" s="51" t="s">
        <v>455</v>
      </c>
      <c r="E143" s="51" t="s">
        <v>5</v>
      </c>
      <c r="F143" s="51" t="s">
        <v>1</v>
      </c>
      <c r="G143" s="54">
        <v>22.62</v>
      </c>
      <c r="H143" s="54">
        <v>21.14</v>
      </c>
      <c r="I143" s="197" t="s">
        <v>535</v>
      </c>
      <c r="J143" s="59" t="s">
        <v>138</v>
      </c>
      <c r="K143" s="59" t="s">
        <v>280</v>
      </c>
      <c r="L143" s="59" t="s">
        <v>242</v>
      </c>
      <c r="M143" s="59" t="s">
        <v>280</v>
      </c>
      <c r="N143" s="55">
        <v>45645</v>
      </c>
      <c r="O143" s="55">
        <v>45645</v>
      </c>
      <c r="P143" s="54" t="s">
        <v>1016</v>
      </c>
      <c r="Q143" s="202"/>
      <c r="R143" s="59" t="s">
        <v>745</v>
      </c>
      <c r="S143" s="59">
        <v>1</v>
      </c>
      <c r="T143" s="34">
        <v>6221604000</v>
      </c>
      <c r="U143" s="59"/>
    </row>
    <row r="144" spans="2:21" ht="75" x14ac:dyDescent="0.25">
      <c r="B144" s="11" t="s">
        <v>2</v>
      </c>
      <c r="C144" s="11" t="s">
        <v>4</v>
      </c>
      <c r="D144" s="51" t="s">
        <v>1006</v>
      </c>
      <c r="E144" s="11" t="s">
        <v>41</v>
      </c>
      <c r="F144" s="11" t="s">
        <v>1</v>
      </c>
      <c r="G144" s="52">
        <v>4659</v>
      </c>
      <c r="H144" s="52">
        <v>4569.12</v>
      </c>
      <c r="I144" s="188" t="s">
        <v>1007</v>
      </c>
      <c r="J144" s="11" t="s">
        <v>1008</v>
      </c>
      <c r="K144" s="11" t="s">
        <v>252</v>
      </c>
      <c r="L144" s="11" t="s">
        <v>242</v>
      </c>
      <c r="M144" s="11" t="str">
        <f>+K144</f>
        <v>1 MES</v>
      </c>
      <c r="N144" s="89">
        <v>45627</v>
      </c>
      <c r="O144" s="89">
        <v>45655</v>
      </c>
      <c r="P144" s="54" t="s">
        <v>1016</v>
      </c>
      <c r="Q144" s="202"/>
      <c r="R144" s="11" t="s">
        <v>745</v>
      </c>
      <c r="S144" s="11">
        <v>4</v>
      </c>
      <c r="T144" s="11">
        <v>6270000000</v>
      </c>
      <c r="U144" s="11"/>
    </row>
    <row r="145" spans="2:21" ht="54" x14ac:dyDescent="0.25">
      <c r="B145" s="11" t="s">
        <v>2</v>
      </c>
      <c r="C145" s="11" t="s">
        <v>4</v>
      </c>
      <c r="D145" s="10" t="s">
        <v>1009</v>
      </c>
      <c r="E145" s="11" t="s">
        <v>41</v>
      </c>
      <c r="F145" s="11" t="s">
        <v>1</v>
      </c>
      <c r="G145" s="52">
        <v>1800</v>
      </c>
      <c r="H145" s="52">
        <v>1800</v>
      </c>
      <c r="I145" s="188" t="s">
        <v>1010</v>
      </c>
      <c r="J145" s="11" t="s">
        <v>1011</v>
      </c>
      <c r="K145" s="11" t="s">
        <v>177</v>
      </c>
      <c r="L145" s="11" t="s">
        <v>242</v>
      </c>
      <c r="M145" s="11" t="str">
        <f>+K145</f>
        <v>1 DIA</v>
      </c>
      <c r="N145" s="89">
        <v>45645</v>
      </c>
      <c r="O145" s="89">
        <v>45645</v>
      </c>
      <c r="P145" s="54" t="s">
        <v>1016</v>
      </c>
      <c r="Q145" s="202"/>
      <c r="R145" s="11" t="s">
        <v>745</v>
      </c>
      <c r="S145" s="11">
        <v>4</v>
      </c>
      <c r="T145" s="11">
        <v>6270000000</v>
      </c>
      <c r="U145" s="11"/>
    </row>
    <row r="146" spans="2:21" ht="43.5" x14ac:dyDescent="0.25">
      <c r="B146" s="11" t="s">
        <v>2</v>
      </c>
      <c r="C146" s="11" t="s">
        <v>4</v>
      </c>
      <c r="D146" s="10" t="s">
        <v>708</v>
      </c>
      <c r="E146" s="11" t="s">
        <v>41</v>
      </c>
      <c r="F146" s="11" t="s">
        <v>1</v>
      </c>
      <c r="G146" s="52">
        <v>162.36000000000001</v>
      </c>
      <c r="H146" s="52">
        <v>151.74</v>
      </c>
      <c r="I146" s="188" t="s">
        <v>35</v>
      </c>
      <c r="J146" s="11" t="s">
        <v>36</v>
      </c>
      <c r="K146" s="11" t="s">
        <v>252</v>
      </c>
      <c r="L146" s="11" t="s">
        <v>242</v>
      </c>
      <c r="M146" s="11" t="s">
        <v>252</v>
      </c>
      <c r="N146" s="89">
        <v>45644</v>
      </c>
      <c r="O146" s="89">
        <v>45675</v>
      </c>
      <c r="P146" s="11" t="s">
        <v>1028</v>
      </c>
      <c r="Q146" s="202"/>
      <c r="R146" s="11" t="s">
        <v>242</v>
      </c>
      <c r="S146" s="11">
        <v>4</v>
      </c>
      <c r="T146" s="138">
        <v>6028000000</v>
      </c>
      <c r="U146" s="60"/>
    </row>
    <row r="147" spans="2:21" ht="54" x14ac:dyDescent="0.25">
      <c r="B147" s="11" t="s">
        <v>2</v>
      </c>
      <c r="C147" s="11" t="s">
        <v>0</v>
      </c>
      <c r="D147" s="10" t="s">
        <v>1012</v>
      </c>
      <c r="E147" s="11" t="s">
        <v>41</v>
      </c>
      <c r="F147" s="11" t="s">
        <v>1</v>
      </c>
      <c r="G147" s="52">
        <v>1198.4000000000001</v>
      </c>
      <c r="H147" s="52">
        <v>1120</v>
      </c>
      <c r="I147" s="188" t="s">
        <v>1013</v>
      </c>
      <c r="J147" s="11" t="s">
        <v>369</v>
      </c>
      <c r="K147" s="11" t="s">
        <v>241</v>
      </c>
      <c r="L147" s="11" t="s">
        <v>242</v>
      </c>
      <c r="M147" s="11" t="s">
        <v>241</v>
      </c>
      <c r="N147" s="89">
        <v>45627</v>
      </c>
      <c r="O147" s="89">
        <v>45992</v>
      </c>
      <c r="P147" s="11" t="s">
        <v>1028</v>
      </c>
      <c r="Q147" s="202"/>
      <c r="R147" s="11" t="s">
        <v>242</v>
      </c>
      <c r="S147" s="11">
        <v>4</v>
      </c>
      <c r="T147" s="138">
        <v>6221503000</v>
      </c>
      <c r="U147" s="60"/>
    </row>
    <row r="148" spans="2:21" ht="43.5" x14ac:dyDescent="0.25">
      <c r="B148" s="11" t="s">
        <v>2</v>
      </c>
      <c r="C148" s="11" t="s">
        <v>0</v>
      </c>
      <c r="D148" s="10" t="s">
        <v>948</v>
      </c>
      <c r="E148" s="11" t="s">
        <v>45</v>
      </c>
      <c r="F148" s="11" t="s">
        <v>1</v>
      </c>
      <c r="G148" s="52">
        <v>1000</v>
      </c>
      <c r="H148" s="52">
        <v>585</v>
      </c>
      <c r="I148" s="188" t="s">
        <v>949</v>
      </c>
      <c r="J148" s="11" t="s">
        <v>436</v>
      </c>
      <c r="K148" s="11" t="s">
        <v>252</v>
      </c>
      <c r="L148" s="11" t="s">
        <v>242</v>
      </c>
      <c r="M148" s="11" t="s">
        <v>252</v>
      </c>
      <c r="N148" s="89">
        <v>45628</v>
      </c>
      <c r="O148" s="89">
        <v>45657</v>
      </c>
      <c r="P148" s="11" t="s">
        <v>1028</v>
      </c>
      <c r="Q148" s="202"/>
      <c r="R148" s="11" t="s">
        <v>242</v>
      </c>
      <c r="S148" s="11">
        <v>4</v>
      </c>
      <c r="T148" s="138">
        <v>6221301000</v>
      </c>
      <c r="U148" s="60"/>
    </row>
  </sheetData>
  <mergeCells count="18">
    <mergeCell ref="M99:M100"/>
    <mergeCell ref="N99:N100"/>
    <mergeCell ref="E99:E100"/>
    <mergeCell ref="F99:F100"/>
    <mergeCell ref="G99:G100"/>
    <mergeCell ref="H99:H100"/>
    <mergeCell ref="K99:K100"/>
    <mergeCell ref="L99:L100"/>
    <mergeCell ref="O99:O100"/>
    <mergeCell ref="P99:P100"/>
    <mergeCell ref="R99:R100"/>
    <mergeCell ref="S99:S100"/>
    <mergeCell ref="T99:T100"/>
    <mergeCell ref="B1:N1"/>
    <mergeCell ref="D2:G2"/>
    <mergeCell ref="B99:B100"/>
    <mergeCell ref="C99:C100"/>
    <mergeCell ref="D99:D100"/>
  </mergeCells>
  <dataValidations count="1">
    <dataValidation type="list" allowBlank="1" showInputMessage="1" showErrorMessage="1" sqref="E6:E7 B46:C46 B64:B67 B18:C18 C67 F4:F7 E9:E10 E18 E46 E48 E64:E65 E67 E14 C6:C10 B4:B10 E26 E37 B37:C37" xr:uid="{DAE50AD6-0F3E-4E01-8D2E-347E08B06E33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86D5-0861-48FF-AA9C-B94FA87A6D73}">
  <dimension ref="A1:F44"/>
  <sheetViews>
    <sheetView tabSelected="1" workbookViewId="0">
      <selection activeCell="H8" sqref="H8"/>
    </sheetView>
  </sheetViews>
  <sheetFormatPr baseColWidth="10" defaultRowHeight="15" x14ac:dyDescent="0.25"/>
  <cols>
    <col min="1" max="1" width="17.140625" customWidth="1"/>
    <col min="3" max="3" width="34.5703125" customWidth="1"/>
    <col min="4" max="4" width="13.42578125" customWidth="1"/>
    <col min="5" max="5" width="23.85546875" customWidth="1"/>
  </cols>
  <sheetData>
    <row r="1" spans="1:6" ht="15.75" thickBot="1" x14ac:dyDescent="0.3">
      <c r="A1" s="240" t="s">
        <v>1093</v>
      </c>
      <c r="B1" s="241"/>
      <c r="C1" s="241"/>
      <c r="D1" s="241"/>
      <c r="E1" s="241"/>
      <c r="F1" s="242"/>
    </row>
    <row r="2" spans="1:6" ht="15.75" thickBot="1" x14ac:dyDescent="0.3">
      <c r="A2" s="237" t="s">
        <v>1091</v>
      </c>
      <c r="B2" s="238" t="s">
        <v>1092</v>
      </c>
      <c r="C2" s="238"/>
      <c r="D2" s="238"/>
      <c r="E2" s="238"/>
      <c r="F2" s="239"/>
    </row>
    <row r="3" spans="1:6" ht="31.5" x14ac:dyDescent="0.25">
      <c r="A3" s="234" t="s">
        <v>6</v>
      </c>
      <c r="B3" s="235" t="s">
        <v>12</v>
      </c>
      <c r="C3" s="235" t="s">
        <v>13</v>
      </c>
      <c r="D3" s="236" t="s">
        <v>43</v>
      </c>
      <c r="E3" s="235" t="s">
        <v>11</v>
      </c>
      <c r="F3" s="235" t="s">
        <v>18</v>
      </c>
    </row>
    <row r="4" spans="1:6" x14ac:dyDescent="0.25">
      <c r="A4" s="223" t="s">
        <v>1032</v>
      </c>
      <c r="B4" s="224" t="s">
        <v>691</v>
      </c>
      <c r="C4" s="225" t="s">
        <v>692</v>
      </c>
      <c r="D4" s="227"/>
      <c r="E4" s="225"/>
      <c r="F4" s="224"/>
    </row>
    <row r="5" spans="1:6" ht="21" x14ac:dyDescent="0.25">
      <c r="A5" s="223" t="s">
        <v>1033</v>
      </c>
      <c r="B5" s="224" t="s">
        <v>4</v>
      </c>
      <c r="C5" s="225" t="s">
        <v>693</v>
      </c>
      <c r="D5" s="227">
        <v>1500</v>
      </c>
      <c r="E5" s="225" t="s">
        <v>85</v>
      </c>
      <c r="F5" s="225" t="s">
        <v>435</v>
      </c>
    </row>
    <row r="6" spans="1:6" ht="21" x14ac:dyDescent="0.25">
      <c r="A6" s="223" t="s">
        <v>1034</v>
      </c>
      <c r="B6" s="224" t="s">
        <v>4</v>
      </c>
      <c r="C6" s="226" t="s">
        <v>695</v>
      </c>
      <c r="D6" s="227">
        <v>1500</v>
      </c>
      <c r="E6" s="228" t="s">
        <v>535</v>
      </c>
      <c r="F6" s="225" t="s">
        <v>435</v>
      </c>
    </row>
    <row r="7" spans="1:6" x14ac:dyDescent="0.25">
      <c r="A7" s="223" t="s">
        <v>1035</v>
      </c>
      <c r="B7" s="224" t="s">
        <v>4</v>
      </c>
      <c r="C7" s="225" t="s">
        <v>696</v>
      </c>
      <c r="D7" s="227">
        <v>1500</v>
      </c>
      <c r="E7" s="225" t="s">
        <v>837</v>
      </c>
      <c r="F7" s="225" t="s">
        <v>435</v>
      </c>
    </row>
    <row r="8" spans="1:6" x14ac:dyDescent="0.25">
      <c r="A8" s="223" t="s">
        <v>1036</v>
      </c>
      <c r="B8" s="224" t="s">
        <v>4</v>
      </c>
      <c r="C8" s="225" t="s">
        <v>697</v>
      </c>
      <c r="D8" s="227">
        <v>1500</v>
      </c>
      <c r="E8" s="225" t="s">
        <v>447</v>
      </c>
      <c r="F8" s="225" t="s">
        <v>435</v>
      </c>
    </row>
    <row r="9" spans="1:6" ht="21" x14ac:dyDescent="0.25">
      <c r="A9" s="224" t="s">
        <v>1037</v>
      </c>
      <c r="B9" s="224" t="s">
        <v>4</v>
      </c>
      <c r="C9" s="225" t="s">
        <v>698</v>
      </c>
      <c r="D9" s="227">
        <v>1500</v>
      </c>
      <c r="E9" s="224" t="s">
        <v>452</v>
      </c>
      <c r="F9" s="225" t="s">
        <v>435</v>
      </c>
    </row>
    <row r="10" spans="1:6" x14ac:dyDescent="0.25">
      <c r="A10" s="224" t="s">
        <v>1038</v>
      </c>
      <c r="B10" s="224" t="s">
        <v>4</v>
      </c>
      <c r="C10" s="225" t="s">
        <v>699</v>
      </c>
      <c r="D10" s="227">
        <v>1500</v>
      </c>
      <c r="E10" s="228" t="s">
        <v>1043</v>
      </c>
      <c r="F10" s="225" t="s">
        <v>435</v>
      </c>
    </row>
    <row r="11" spans="1:6" x14ac:dyDescent="0.25">
      <c r="A11" s="224" t="s">
        <v>1039</v>
      </c>
      <c r="B11" s="224" t="s">
        <v>4</v>
      </c>
      <c r="C11" s="225" t="s">
        <v>700</v>
      </c>
      <c r="D11" s="227">
        <v>1500</v>
      </c>
      <c r="E11" s="225" t="s">
        <v>815</v>
      </c>
      <c r="F11" s="225" t="s">
        <v>435</v>
      </c>
    </row>
    <row r="12" spans="1:6" ht="21" x14ac:dyDescent="0.25">
      <c r="A12" s="223" t="s">
        <v>1040</v>
      </c>
      <c r="B12" s="224" t="s">
        <v>4</v>
      </c>
      <c r="C12" s="225" t="s">
        <v>701</v>
      </c>
      <c r="D12" s="227">
        <v>1500</v>
      </c>
      <c r="E12" s="225" t="s">
        <v>1044</v>
      </c>
      <c r="F12" s="225" t="s">
        <v>435</v>
      </c>
    </row>
    <row r="13" spans="1:6" x14ac:dyDescent="0.25">
      <c r="A13" s="223" t="s">
        <v>1041</v>
      </c>
      <c r="B13" s="224" t="s">
        <v>4</v>
      </c>
      <c r="C13" s="225" t="s">
        <v>702</v>
      </c>
      <c r="D13" s="227">
        <v>1500</v>
      </c>
      <c r="E13" s="224" t="s">
        <v>766</v>
      </c>
      <c r="F13" s="225" t="s">
        <v>435</v>
      </c>
    </row>
    <row r="14" spans="1:6" x14ac:dyDescent="0.25">
      <c r="A14" s="223" t="s">
        <v>1042</v>
      </c>
      <c r="B14" s="224" t="s">
        <v>4</v>
      </c>
      <c r="C14" s="225" t="s">
        <v>703</v>
      </c>
      <c r="D14" s="227">
        <v>1500</v>
      </c>
      <c r="E14" s="225" t="s">
        <v>1045</v>
      </c>
      <c r="F14" s="225" t="s">
        <v>435</v>
      </c>
    </row>
    <row r="15" spans="1:6" ht="21" x14ac:dyDescent="0.25">
      <c r="A15" s="223" t="s">
        <v>1046</v>
      </c>
      <c r="B15" s="224" t="s">
        <v>0</v>
      </c>
      <c r="C15" s="225" t="s">
        <v>704</v>
      </c>
      <c r="D15" s="227">
        <v>5800</v>
      </c>
      <c r="E15" s="225"/>
      <c r="F15" s="225"/>
    </row>
    <row r="16" spans="1:6" ht="21" x14ac:dyDescent="0.25">
      <c r="A16" s="223" t="s">
        <v>1047</v>
      </c>
      <c r="B16" s="229" t="s">
        <v>0</v>
      </c>
      <c r="C16" s="225" t="s">
        <v>705</v>
      </c>
      <c r="D16" s="227">
        <v>1500</v>
      </c>
      <c r="E16" s="224" t="s">
        <v>127</v>
      </c>
      <c r="F16" s="225" t="s">
        <v>435</v>
      </c>
    </row>
    <row r="17" spans="1:6" x14ac:dyDescent="0.25">
      <c r="A17" s="223" t="s">
        <v>1048</v>
      </c>
      <c r="B17" s="224" t="s">
        <v>4</v>
      </c>
      <c r="C17" s="225" t="s">
        <v>706</v>
      </c>
      <c r="D17" s="227"/>
      <c r="E17" s="225" t="s">
        <v>996</v>
      </c>
      <c r="F17" s="225" t="s">
        <v>435</v>
      </c>
    </row>
    <row r="18" spans="1:6" x14ac:dyDescent="0.25">
      <c r="A18" s="223" t="s">
        <v>1049</v>
      </c>
      <c r="B18" s="223" t="s">
        <v>0</v>
      </c>
      <c r="C18" s="223" t="s">
        <v>707</v>
      </c>
      <c r="D18" s="227">
        <v>680</v>
      </c>
      <c r="E18" s="223" t="s">
        <v>954</v>
      </c>
      <c r="F18" s="223" t="s">
        <v>280</v>
      </c>
    </row>
    <row r="19" spans="1:6" ht="21" x14ac:dyDescent="0.25">
      <c r="A19" s="223" t="s">
        <v>1050</v>
      </c>
      <c r="B19" s="224" t="s">
        <v>4</v>
      </c>
      <c r="C19" s="225" t="s">
        <v>708</v>
      </c>
      <c r="D19" s="227">
        <v>4900</v>
      </c>
      <c r="E19" s="225" t="s">
        <v>35</v>
      </c>
      <c r="F19" s="225" t="s">
        <v>435</v>
      </c>
    </row>
    <row r="20" spans="1:6" x14ac:dyDescent="0.25">
      <c r="A20" s="223" t="s">
        <v>1051</v>
      </c>
      <c r="B20" s="224" t="s">
        <v>0</v>
      </c>
      <c r="C20" s="225" t="s">
        <v>709</v>
      </c>
      <c r="D20" s="227">
        <v>2168.5700000000002</v>
      </c>
      <c r="E20" s="225" t="s">
        <v>1059</v>
      </c>
      <c r="F20" s="224" t="s">
        <v>717</v>
      </c>
    </row>
    <row r="21" spans="1:6" ht="31.5" x14ac:dyDescent="0.25">
      <c r="A21" s="223" t="s">
        <v>1052</v>
      </c>
      <c r="B21" s="224" t="s">
        <v>0</v>
      </c>
      <c r="C21" s="225" t="s">
        <v>710</v>
      </c>
      <c r="D21" s="227">
        <v>4990</v>
      </c>
      <c r="E21" s="225" t="s">
        <v>1060</v>
      </c>
      <c r="F21" s="225" t="s">
        <v>435</v>
      </c>
    </row>
    <row r="22" spans="1:6" ht="21" x14ac:dyDescent="0.25">
      <c r="A22" s="223" t="s">
        <v>1053</v>
      </c>
      <c r="B22" s="228" t="s">
        <v>0</v>
      </c>
      <c r="C22" s="230" t="s">
        <v>711</v>
      </c>
      <c r="D22" s="227">
        <v>340</v>
      </c>
      <c r="E22" s="225" t="s">
        <v>1061</v>
      </c>
      <c r="F22" s="224" t="s">
        <v>280</v>
      </c>
    </row>
    <row r="23" spans="1:6" ht="21" x14ac:dyDescent="0.25">
      <c r="A23" s="223" t="s">
        <v>1054</v>
      </c>
      <c r="B23" s="224" t="s">
        <v>691</v>
      </c>
      <c r="C23" s="225" t="s">
        <v>712</v>
      </c>
      <c r="D23" s="227">
        <v>6000</v>
      </c>
      <c r="E23" s="225"/>
      <c r="F23" s="224" t="s">
        <v>600</v>
      </c>
    </row>
    <row r="24" spans="1:6" ht="21" x14ac:dyDescent="0.25">
      <c r="A24" s="223" t="s">
        <v>1055</v>
      </c>
      <c r="B24" s="224" t="s">
        <v>4</v>
      </c>
      <c r="C24" s="225" t="s">
        <v>713</v>
      </c>
      <c r="D24" s="227">
        <v>100</v>
      </c>
      <c r="E24" s="225" t="s">
        <v>1062</v>
      </c>
      <c r="F24" s="224" t="s">
        <v>718</v>
      </c>
    </row>
    <row r="25" spans="1:6" ht="21" x14ac:dyDescent="0.25">
      <c r="A25" s="223" t="s">
        <v>1056</v>
      </c>
      <c r="B25" s="228" t="s">
        <v>0</v>
      </c>
      <c r="C25" s="225" t="s">
        <v>714</v>
      </c>
      <c r="D25" s="227"/>
      <c r="E25" s="225" t="s">
        <v>949</v>
      </c>
      <c r="F25" s="231" t="s">
        <v>719</v>
      </c>
    </row>
    <row r="26" spans="1:6" x14ac:dyDescent="0.25">
      <c r="A26" s="223" t="s">
        <v>1057</v>
      </c>
      <c r="B26" s="224" t="s">
        <v>4</v>
      </c>
      <c r="C26" s="225" t="s">
        <v>715</v>
      </c>
      <c r="D26" s="227">
        <v>135</v>
      </c>
      <c r="E26" s="225" t="s">
        <v>53</v>
      </c>
      <c r="F26" s="224" t="s">
        <v>177</v>
      </c>
    </row>
    <row r="27" spans="1:6" ht="21" x14ac:dyDescent="0.25">
      <c r="A27" s="223" t="s">
        <v>1058</v>
      </c>
      <c r="B27" s="224" t="s">
        <v>4</v>
      </c>
      <c r="C27" s="225" t="s">
        <v>716</v>
      </c>
      <c r="D27" s="227">
        <v>4898.2299999999996</v>
      </c>
      <c r="E27" s="225" t="s">
        <v>53</v>
      </c>
      <c r="F27" s="224" t="s">
        <v>177</v>
      </c>
    </row>
    <row r="28" spans="1:6" ht="31.5" x14ac:dyDescent="0.25">
      <c r="A28" s="224" t="s">
        <v>1063</v>
      </c>
      <c r="B28" s="224" t="s">
        <v>0</v>
      </c>
      <c r="C28" s="225" t="s">
        <v>720</v>
      </c>
      <c r="D28" s="227">
        <v>3500</v>
      </c>
      <c r="E28" s="225" t="s">
        <v>1064</v>
      </c>
      <c r="F28" s="224" t="s">
        <v>721</v>
      </c>
    </row>
    <row r="29" spans="1:6" ht="21" x14ac:dyDescent="0.25">
      <c r="A29" s="224" t="s">
        <v>1065</v>
      </c>
      <c r="B29" s="224" t="s">
        <v>0</v>
      </c>
      <c r="C29" s="225" t="s">
        <v>722</v>
      </c>
      <c r="D29" s="227">
        <v>2500</v>
      </c>
      <c r="E29" s="225" t="s">
        <v>1072</v>
      </c>
      <c r="F29" s="224" t="s">
        <v>177</v>
      </c>
    </row>
    <row r="30" spans="1:6" ht="31.5" x14ac:dyDescent="0.25">
      <c r="A30" s="224" t="s">
        <v>1066</v>
      </c>
      <c r="B30" s="224" t="s">
        <v>0</v>
      </c>
      <c r="C30" s="225" t="s">
        <v>723</v>
      </c>
      <c r="D30" s="227">
        <v>4850</v>
      </c>
      <c r="E30" s="227" t="s">
        <v>1073</v>
      </c>
      <c r="F30" s="224"/>
    </row>
    <row r="31" spans="1:6" ht="21" x14ac:dyDescent="0.25">
      <c r="A31" s="224" t="s">
        <v>1067</v>
      </c>
      <c r="B31" s="224" t="s">
        <v>4</v>
      </c>
      <c r="C31" s="225" t="s">
        <v>724</v>
      </c>
      <c r="D31" s="227">
        <v>218.25</v>
      </c>
      <c r="E31" s="227" t="s">
        <v>53</v>
      </c>
      <c r="F31" s="224" t="s">
        <v>729</v>
      </c>
    </row>
    <row r="32" spans="1:6" ht="21" x14ac:dyDescent="0.25">
      <c r="A32" s="224" t="s">
        <v>1068</v>
      </c>
      <c r="B32" s="224" t="s">
        <v>0</v>
      </c>
      <c r="C32" s="225" t="s">
        <v>725</v>
      </c>
      <c r="D32" s="227">
        <v>3250</v>
      </c>
      <c r="E32" s="227" t="s">
        <v>1074</v>
      </c>
      <c r="F32" s="224" t="s">
        <v>435</v>
      </c>
    </row>
    <row r="33" spans="1:6" ht="31.5" x14ac:dyDescent="0.25">
      <c r="A33" s="224" t="s">
        <v>1069</v>
      </c>
      <c r="B33" s="224" t="s">
        <v>0</v>
      </c>
      <c r="C33" s="225" t="s">
        <v>726</v>
      </c>
      <c r="D33" s="227">
        <v>750</v>
      </c>
      <c r="E33" s="227" t="s">
        <v>1075</v>
      </c>
      <c r="F33" s="224" t="s">
        <v>730</v>
      </c>
    </row>
    <row r="34" spans="1:6" ht="31.5" x14ac:dyDescent="0.25">
      <c r="A34" s="224" t="s">
        <v>1070</v>
      </c>
      <c r="B34" s="224" t="s">
        <v>691</v>
      </c>
      <c r="C34" s="225" t="s">
        <v>727</v>
      </c>
      <c r="D34" s="227">
        <v>4624.0600000000004</v>
      </c>
      <c r="E34" s="225" t="s">
        <v>1076</v>
      </c>
      <c r="F34" s="224" t="s">
        <v>731</v>
      </c>
    </row>
    <row r="35" spans="1:6" ht="21" x14ac:dyDescent="0.25">
      <c r="A35" s="224" t="s">
        <v>1071</v>
      </c>
      <c r="B35" s="224" t="s">
        <v>0</v>
      </c>
      <c r="C35" s="225" t="s">
        <v>728</v>
      </c>
      <c r="D35" s="227">
        <v>409.5</v>
      </c>
      <c r="E35" s="232" t="s">
        <v>1077</v>
      </c>
      <c r="F35" s="225" t="s">
        <v>252</v>
      </c>
    </row>
    <row r="36" spans="1:6" ht="31.5" x14ac:dyDescent="0.25">
      <c r="A36" s="224" t="s">
        <v>1078</v>
      </c>
      <c r="B36" s="224" t="s">
        <v>0</v>
      </c>
      <c r="C36" s="225" t="s">
        <v>732</v>
      </c>
      <c r="D36" s="227">
        <v>1096</v>
      </c>
      <c r="E36" s="225" t="s">
        <v>1064</v>
      </c>
      <c r="F36" s="224" t="s">
        <v>177</v>
      </c>
    </row>
    <row r="37" spans="1:6" ht="31.5" x14ac:dyDescent="0.25">
      <c r="A37" s="224" t="s">
        <v>1079</v>
      </c>
      <c r="B37" s="224" t="s">
        <v>0</v>
      </c>
      <c r="C37" s="225" t="s">
        <v>733</v>
      </c>
      <c r="D37" s="227">
        <v>1096</v>
      </c>
      <c r="E37" s="225" t="s">
        <v>1064</v>
      </c>
      <c r="F37" s="224" t="s">
        <v>177</v>
      </c>
    </row>
    <row r="38" spans="1:6" ht="21" x14ac:dyDescent="0.25">
      <c r="A38" s="223" t="s">
        <v>1080</v>
      </c>
      <c r="B38" s="224" t="s">
        <v>4</v>
      </c>
      <c r="C38" s="225" t="s">
        <v>734</v>
      </c>
      <c r="D38" s="227">
        <v>450</v>
      </c>
      <c r="E38" s="225" t="s">
        <v>53</v>
      </c>
      <c r="F38" s="224" t="s">
        <v>177</v>
      </c>
    </row>
    <row r="39" spans="1:6" ht="21" x14ac:dyDescent="0.25">
      <c r="A39" s="223" t="s">
        <v>1081</v>
      </c>
      <c r="B39" s="224" t="s">
        <v>0</v>
      </c>
      <c r="C39" s="225" t="s">
        <v>735</v>
      </c>
      <c r="D39" s="227">
        <v>426</v>
      </c>
      <c r="E39" s="225" t="s">
        <v>1085</v>
      </c>
      <c r="F39" s="224" t="s">
        <v>241</v>
      </c>
    </row>
    <row r="40" spans="1:6" ht="21" x14ac:dyDescent="0.25">
      <c r="A40" s="223" t="s">
        <v>1082</v>
      </c>
      <c r="B40" s="228" t="s">
        <v>0</v>
      </c>
      <c r="C40" s="230" t="s">
        <v>736</v>
      </c>
      <c r="D40" s="227">
        <v>400</v>
      </c>
      <c r="E40" s="225" t="s">
        <v>548</v>
      </c>
      <c r="F40" s="224" t="s">
        <v>280</v>
      </c>
    </row>
    <row r="41" spans="1:6" ht="21" x14ac:dyDescent="0.25">
      <c r="A41" s="223" t="s">
        <v>1083</v>
      </c>
      <c r="B41" s="228" t="s">
        <v>0</v>
      </c>
      <c r="C41" s="230" t="s">
        <v>737</v>
      </c>
      <c r="D41" s="227">
        <v>4523.2</v>
      </c>
      <c r="E41" s="225" t="s">
        <v>290</v>
      </c>
      <c r="F41" s="224" t="s">
        <v>718</v>
      </c>
    </row>
    <row r="42" spans="1:6" x14ac:dyDescent="0.25">
      <c r="A42" s="224" t="s">
        <v>1084</v>
      </c>
      <c r="B42" s="228" t="s">
        <v>0</v>
      </c>
      <c r="C42" s="225" t="s">
        <v>738</v>
      </c>
      <c r="D42" s="227"/>
      <c r="E42" s="225" t="s">
        <v>1086</v>
      </c>
      <c r="F42" s="224" t="s">
        <v>241</v>
      </c>
    </row>
    <row r="43" spans="1:6" x14ac:dyDescent="0.25">
      <c r="A43" s="223" t="s">
        <v>1087</v>
      </c>
      <c r="B43" s="224" t="s">
        <v>4</v>
      </c>
      <c r="C43" s="225" t="s">
        <v>739</v>
      </c>
      <c r="D43" s="227">
        <v>970.5</v>
      </c>
      <c r="E43" s="225" t="s">
        <v>104</v>
      </c>
      <c r="F43" s="233" t="s">
        <v>252</v>
      </c>
    </row>
    <row r="44" spans="1:6" x14ac:dyDescent="0.25">
      <c r="A44" s="224" t="s">
        <v>1088</v>
      </c>
      <c r="B44" s="224" t="s">
        <v>4</v>
      </c>
      <c r="C44" s="225" t="s">
        <v>1089</v>
      </c>
      <c r="D44" s="227"/>
      <c r="E44" s="225" t="s">
        <v>1090</v>
      </c>
      <c r="F44" s="224" t="s">
        <v>252</v>
      </c>
    </row>
  </sheetData>
  <mergeCells count="2">
    <mergeCell ref="A1:F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AAB6-DE30-46AC-8136-1BC8535F4AC2}">
  <sheetPr filterMode="1"/>
  <dimension ref="A1:V97"/>
  <sheetViews>
    <sheetView topLeftCell="B1" zoomScale="115" zoomScaleNormal="115" workbookViewId="0">
      <selection activeCell="D7" sqref="D7"/>
    </sheetView>
  </sheetViews>
  <sheetFormatPr baseColWidth="10" defaultColWidth="11.28515625" defaultRowHeight="10.5" x14ac:dyDescent="0.15"/>
  <cols>
    <col min="1" max="1" width="3" style="119" hidden="1" customWidth="1"/>
    <col min="2" max="2" width="8.140625" style="7" customWidth="1"/>
    <col min="3" max="3" width="17.7109375" style="7" customWidth="1"/>
    <col min="4" max="4" width="12.7109375" style="9" customWidth="1"/>
    <col min="5" max="5" width="61.28515625" style="7" bestFit="1" customWidth="1"/>
    <col min="6" max="6" width="13" style="7" customWidth="1"/>
    <col min="7" max="7" width="11.28515625" style="9" customWidth="1"/>
    <col min="8" max="8" width="13" style="30" customWidth="1"/>
    <col min="9" max="9" width="13.5703125" style="30" customWidth="1"/>
    <col min="10" max="10" width="35.28515625" style="7" customWidth="1"/>
    <col min="11" max="11" width="10.28515625" style="7" customWidth="1"/>
    <col min="12" max="12" width="8.7109375" style="7" customWidth="1"/>
    <col min="13" max="13" width="10.85546875" style="7" customWidth="1"/>
    <col min="14" max="14" width="8.7109375" style="9" customWidth="1"/>
    <col min="15" max="15" width="9.85546875" style="7" customWidth="1"/>
    <col min="16" max="16" width="9.140625" style="7" customWidth="1"/>
    <col min="17" max="17" width="13.140625" style="7" hidden="1" customWidth="1"/>
    <col min="18" max="18" width="5.28515625" style="65" customWidth="1"/>
    <col min="19" max="19" width="4.28515625" style="7" customWidth="1"/>
    <col min="20" max="20" width="11.7109375" style="7" customWidth="1"/>
    <col min="21" max="21" width="10.140625" style="7" customWidth="1"/>
    <col min="22" max="22" width="9.28515625" style="119" customWidth="1"/>
    <col min="23" max="16384" width="11.28515625" style="7"/>
  </cols>
  <sheetData>
    <row r="1" spans="1:22" ht="15" customHeight="1" thickBot="1" x14ac:dyDescent="0.2">
      <c r="B1" s="208" t="s">
        <v>94</v>
      </c>
      <c r="C1" s="209"/>
      <c r="D1" s="209"/>
      <c r="E1" s="209"/>
      <c r="F1" s="209"/>
      <c r="G1" s="209"/>
      <c r="H1" s="222"/>
      <c r="I1" s="222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pans="1:22" s="19" customFormat="1" ht="15" customHeight="1" thickBot="1" x14ac:dyDescent="0.2">
      <c r="A2" s="120"/>
      <c r="B2" s="18"/>
      <c r="C2" s="18"/>
      <c r="D2" s="18"/>
      <c r="E2" s="206" t="s">
        <v>212</v>
      </c>
      <c r="F2" s="206"/>
      <c r="G2" s="206"/>
      <c r="H2" s="207"/>
      <c r="I2" s="139"/>
      <c r="J2" s="18"/>
      <c r="K2" s="18"/>
      <c r="L2" s="18"/>
      <c r="M2" s="18"/>
      <c r="N2" s="18"/>
      <c r="O2" s="18"/>
      <c r="P2" s="18"/>
      <c r="Q2" s="18"/>
      <c r="R2" s="62"/>
      <c r="S2" s="18"/>
      <c r="T2" s="18"/>
      <c r="U2" s="18"/>
      <c r="V2" s="125"/>
    </row>
    <row r="3" spans="1:22" ht="32.25" thickBot="1" x14ac:dyDescent="0.2">
      <c r="A3" s="121" t="s">
        <v>28</v>
      </c>
      <c r="B3" s="12" t="s">
        <v>6</v>
      </c>
      <c r="C3" s="13" t="s">
        <v>10</v>
      </c>
      <c r="D3" s="20" t="s">
        <v>12</v>
      </c>
      <c r="E3" s="17" t="s">
        <v>13</v>
      </c>
      <c r="F3" s="14" t="s">
        <v>7</v>
      </c>
      <c r="G3" s="15" t="s">
        <v>8</v>
      </c>
      <c r="H3" s="140" t="s">
        <v>17</v>
      </c>
      <c r="I3" s="16" t="s">
        <v>43</v>
      </c>
      <c r="J3" s="17" t="s">
        <v>11</v>
      </c>
      <c r="K3" s="17" t="s">
        <v>14</v>
      </c>
      <c r="L3" s="17" t="s">
        <v>18</v>
      </c>
      <c r="M3" s="17" t="s">
        <v>19</v>
      </c>
      <c r="N3" s="17" t="s">
        <v>20</v>
      </c>
      <c r="O3" s="17" t="s">
        <v>9</v>
      </c>
      <c r="P3" s="17" t="s">
        <v>22</v>
      </c>
      <c r="Q3" s="12" t="s">
        <v>21</v>
      </c>
      <c r="R3" s="76" t="s">
        <v>39</v>
      </c>
      <c r="S3" s="87" t="s">
        <v>15</v>
      </c>
      <c r="T3" s="17" t="s">
        <v>21</v>
      </c>
      <c r="U3" s="66" t="s">
        <v>26</v>
      </c>
      <c r="V3" s="126" t="s">
        <v>146</v>
      </c>
    </row>
    <row r="4" spans="1:22" s="19" customFormat="1" ht="23.25" thickBot="1" x14ac:dyDescent="0.2">
      <c r="A4" s="39">
        <v>1</v>
      </c>
      <c r="B4" s="91" t="str">
        <f>'[1]INDICE 2022'!$A$4</f>
        <v>001/2022</v>
      </c>
      <c r="C4" s="101" t="str">
        <f>'[1]INDICE 2022'!$B$4</f>
        <v>LICITACIÓN</v>
      </c>
      <c r="D4" s="101" t="s">
        <v>0</v>
      </c>
      <c r="E4" s="102" t="str">
        <f>'[1]INDICE 2022'!$D$4</f>
        <v>SERVICIO DE MANTENIMIENTO Y CONSERVACION JARDINES Y ZONAS VERDES</v>
      </c>
      <c r="F4" s="101" t="str">
        <f>'[1]INDICE 2022'!$E$4</f>
        <v>EXPLOTACION</v>
      </c>
      <c r="G4" s="101" t="str">
        <f>'[1]INDICE 2022'!$F$4</f>
        <v>EN CURSO</v>
      </c>
      <c r="H4" s="141">
        <v>17280</v>
      </c>
      <c r="I4" s="142" t="e">
        <f>'[1]INDICE 2022'!$G$4</f>
        <v>#REF!</v>
      </c>
      <c r="J4" s="101" t="e">
        <f>'[1]INDICE 2022'!$I$4</f>
        <v>#REF!</v>
      </c>
      <c r="K4" s="101" t="e">
        <f>'[1]INDICE 2022'!$J$4</f>
        <v>#REF!</v>
      </c>
      <c r="L4" s="101"/>
      <c r="M4" s="101"/>
      <c r="N4" s="101"/>
      <c r="O4" s="101" t="e">
        <f>'[1]INDICE 2022'!$K$4</f>
        <v>#REF!</v>
      </c>
      <c r="P4" s="101"/>
      <c r="Q4" s="101"/>
      <c r="R4" s="101"/>
      <c r="S4" s="101" t="s">
        <v>16</v>
      </c>
      <c r="T4" s="98" t="s">
        <v>63</v>
      </c>
      <c r="U4" s="111">
        <v>1</v>
      </c>
      <c r="V4" s="127">
        <v>6221307000</v>
      </c>
    </row>
    <row r="5" spans="1:22" s="19" customFormat="1" ht="21.75" thickBot="1" x14ac:dyDescent="0.2">
      <c r="A5" s="122">
        <f>(A4+1)</f>
        <v>2</v>
      </c>
      <c r="B5" s="33" t="str">
        <f>'[1]INDICE 2022'!$A$5</f>
        <v>002/2022</v>
      </c>
      <c r="C5" s="23" t="str">
        <f>'[1]INDICE 2022'!$B$5</f>
        <v>CONTRATO MENOR</v>
      </c>
      <c r="D5" s="24" t="s">
        <v>0</v>
      </c>
      <c r="E5" s="23" t="str">
        <f>'[1]INDICE 2022'!$D$5</f>
        <v>VALORACION VEHICULOS EMPRESAS DE LIMPIEZA</v>
      </c>
      <c r="F5" s="22" t="str">
        <f>'[1]INDICE 2022'!$E$5</f>
        <v>ADMINISTRACION</v>
      </c>
      <c r="G5" s="26" t="str">
        <f>'[1]INDICE 2022'!$F$5</f>
        <v>ADJUDICADO</v>
      </c>
      <c r="H5" s="143">
        <v>720</v>
      </c>
      <c r="I5" s="27">
        <f>'[1]INDICE 2022'!$G$5</f>
        <v>720</v>
      </c>
      <c r="J5" s="25" t="str">
        <f>'[1]INDICE 2022'!I5</f>
        <v>RAYCO SÁNCHEZ PADILLA</v>
      </c>
      <c r="K5" s="25" t="str">
        <f>'[1]INDICE 2022'!J5</f>
        <v>54072171E</v>
      </c>
      <c r="L5" s="25" t="s">
        <v>24</v>
      </c>
      <c r="M5" s="25">
        <v>0</v>
      </c>
      <c r="N5" s="25" t="s">
        <v>24</v>
      </c>
      <c r="O5" s="31">
        <f>'[1]INDICE 2022'!$K$5</f>
        <v>44686</v>
      </c>
      <c r="P5" s="71">
        <v>44687</v>
      </c>
      <c r="Q5" s="34"/>
      <c r="R5" s="69"/>
      <c r="S5" s="34" t="s">
        <v>16</v>
      </c>
      <c r="T5" s="34"/>
      <c r="U5" s="25">
        <v>1</v>
      </c>
      <c r="V5" s="128">
        <v>6299000000</v>
      </c>
    </row>
    <row r="6" spans="1:22" s="19" customFormat="1" ht="21.75" thickBot="1" x14ac:dyDescent="0.2">
      <c r="A6" s="122">
        <f t="shared" ref="A6:A25" si="0">(A5+1)</f>
        <v>3</v>
      </c>
      <c r="B6" s="33" t="str">
        <f>'[1]INDICE 2022'!A6</f>
        <v>003/2022</v>
      </c>
      <c r="C6" s="23" t="str">
        <f>'[1]INDICE 2022'!B6</f>
        <v>CONTRATO MENOR</v>
      </c>
      <c r="D6" s="24" t="str">
        <f>'[1]INDICE 2022'!C6</f>
        <v>SUMINISTROS</v>
      </c>
      <c r="E6" s="23" t="str">
        <f>'[1]INDICE 2022'!D6</f>
        <v>CALZADO DEL PERSONAL (UNIFORMIDAD)</v>
      </c>
      <c r="F6" s="22" t="str">
        <f>'[1]INDICE 2022'!E6</f>
        <v>ADMINISTRACIÓN</v>
      </c>
      <c r="G6" s="26" t="str">
        <f>'[1]INDICE 2022'!F6</f>
        <v>ADJUDICADO</v>
      </c>
      <c r="H6" s="143">
        <v>567</v>
      </c>
      <c r="I6" s="27">
        <f>'[1]INDICE 2022'!G6</f>
        <v>567</v>
      </c>
      <c r="J6" s="36" t="s">
        <v>32</v>
      </c>
      <c r="K6" s="35" t="s">
        <v>33</v>
      </c>
      <c r="L6" s="25" t="s">
        <v>24</v>
      </c>
      <c r="M6" s="25">
        <v>0</v>
      </c>
      <c r="N6" s="25" t="s">
        <v>24</v>
      </c>
      <c r="O6" s="31">
        <f>'[1]INDICE 2022'!K6</f>
        <v>44610</v>
      </c>
      <c r="P6" s="71">
        <v>44610</v>
      </c>
      <c r="Q6" s="34"/>
      <c r="R6" s="69">
        <v>3</v>
      </c>
      <c r="S6" s="34" t="s">
        <v>16</v>
      </c>
      <c r="T6" s="34"/>
      <c r="U6" s="25">
        <v>1</v>
      </c>
      <c r="V6" s="128">
        <v>6491000000</v>
      </c>
    </row>
    <row r="7" spans="1:22" s="19" customFormat="1" ht="21.75" customHeight="1" thickBot="1" x14ac:dyDescent="0.2">
      <c r="A7" s="122">
        <f t="shared" si="0"/>
        <v>4</v>
      </c>
      <c r="B7" s="33" t="str">
        <f>'[1]INDICE 2022'!A7</f>
        <v>004/2022</v>
      </c>
      <c r="C7" s="23" t="str">
        <f>'[1]INDICE 2022'!B7</f>
        <v>CONTRATO MENOR</v>
      </c>
      <c r="D7" s="24" t="str">
        <f>'[1]INDICE 2022'!C7</f>
        <v>SUMINISTROS</v>
      </c>
      <c r="E7" s="23" t="str">
        <f>'[1]INDICE 2022'!D7</f>
        <v>ADQUISICION DE EQUIPOS INFORMATICOS PARA CYBERSEGURIDAD</v>
      </c>
      <c r="F7" s="22" t="str">
        <f>'[1]INDICE 2022'!E7</f>
        <v>GERENCIA</v>
      </c>
      <c r="G7" s="26" t="str">
        <f>'[1]INDICE 2022'!F7</f>
        <v>ADJUDICADO</v>
      </c>
      <c r="H7" s="143">
        <v>2995.35</v>
      </c>
      <c r="I7" s="27">
        <f>'[1]INDICE 2022'!G7</f>
        <v>2995.35</v>
      </c>
      <c r="J7" s="36" t="str">
        <f>'[1]INDICE 2022'!I6</f>
        <v>CALZADOS PECAS,S.L.</v>
      </c>
      <c r="K7" s="35" t="str">
        <f>'[1]INDICE 2022'!J6</f>
        <v>B38033395</v>
      </c>
      <c r="L7" s="25" t="s">
        <v>24</v>
      </c>
      <c r="M7" s="25">
        <v>0</v>
      </c>
      <c r="N7" s="25" t="s">
        <v>24</v>
      </c>
      <c r="O7" s="31">
        <f>'[1]INDICE 2022'!K7</f>
        <v>44620</v>
      </c>
      <c r="P7" s="71">
        <v>44623</v>
      </c>
      <c r="Q7" s="34"/>
      <c r="R7" s="69">
        <v>1</v>
      </c>
      <c r="S7" s="34" t="s">
        <v>16</v>
      </c>
      <c r="T7" s="34"/>
      <c r="U7" s="25">
        <v>1</v>
      </c>
      <c r="V7" s="128">
        <v>2170000000</v>
      </c>
    </row>
    <row r="8" spans="1:22" s="19" customFormat="1" ht="21.75" customHeight="1" thickBot="1" x14ac:dyDescent="0.2">
      <c r="A8" s="122">
        <f t="shared" si="0"/>
        <v>5</v>
      </c>
      <c r="B8" s="33" t="str">
        <f>'[1]INDICE 2022'!A8</f>
        <v>005/2022</v>
      </c>
      <c r="C8" s="23" t="str">
        <f>'[1]INDICE 2022'!B8</f>
        <v>CONTRATO MENOR</v>
      </c>
      <c r="D8" s="24" t="str">
        <f>'[1]INDICE 2022'!C8</f>
        <v>OBRAS</v>
      </c>
      <c r="E8" s="23" t="str">
        <f>'[1]INDICE 2022'!D8</f>
        <v>REPARACIÓN DE GOTERAS EN NPL POR URGENCIAS</v>
      </c>
      <c r="F8" s="22" t="str">
        <f>'[1]INDICE 2022'!E8</f>
        <v>MANTENIMIENTO</v>
      </c>
      <c r="G8" s="26" t="str">
        <f>'[1]INDICE 2022'!F8</f>
        <v>ADJUDICADO</v>
      </c>
      <c r="H8" s="143">
        <v>1380</v>
      </c>
      <c r="I8" s="27">
        <f>'[1]INDICE 2022'!G8</f>
        <v>1380</v>
      </c>
      <c r="J8" s="25" t="str">
        <f>'[1]INDICE 2022'!I7</f>
        <v>C.B.NEXUM</v>
      </c>
      <c r="K8" s="4" t="str">
        <f>'[1]INDICE 2022'!J7</f>
        <v>E76636083</v>
      </c>
      <c r="L8" s="25" t="s">
        <v>27</v>
      </c>
      <c r="M8" s="25">
        <v>0</v>
      </c>
      <c r="N8" s="25" t="s">
        <v>27</v>
      </c>
      <c r="O8" s="31">
        <f>'[1]INDICE 2022'!K8</f>
        <v>44599</v>
      </c>
      <c r="P8" s="71">
        <v>44584</v>
      </c>
      <c r="Q8" s="34"/>
      <c r="R8" s="69">
        <v>1</v>
      </c>
      <c r="S8" s="34" t="s">
        <v>16</v>
      </c>
      <c r="T8" s="34"/>
      <c r="U8" s="25">
        <v>1</v>
      </c>
      <c r="V8" s="128">
        <v>6221205000</v>
      </c>
    </row>
    <row r="9" spans="1:22" s="19" customFormat="1" ht="21.75" customHeight="1" thickBot="1" x14ac:dyDescent="0.2">
      <c r="A9" s="122">
        <f t="shared" si="0"/>
        <v>6</v>
      </c>
      <c r="B9" s="33" t="str">
        <f>'[1]INDICE 2022'!A9</f>
        <v>006/2022</v>
      </c>
      <c r="C9" s="23" t="str">
        <f>'[1]INDICE 2022'!B9</f>
        <v>CONTRATO MENOR</v>
      </c>
      <c r="D9" s="24" t="str">
        <f>'[1]INDICE 2022'!C9</f>
        <v>SERVICIOS</v>
      </c>
      <c r="E9" s="23" t="str">
        <f>'[1]INDICE 2022'!D9</f>
        <v>ADQUISICIÓN DE MORTERO REPARADOR</v>
      </c>
      <c r="F9" s="22" t="str">
        <f>'[1]INDICE 2022'!E9</f>
        <v>MANTENIMIENTO</v>
      </c>
      <c r="G9" s="26" t="str">
        <f>'[1]INDICE 2022'!F9</f>
        <v>ADJUDICADO</v>
      </c>
      <c r="H9" s="143">
        <v>297.04000000000002</v>
      </c>
      <c r="I9" s="27">
        <f>'[1]INDICE 2022'!G9</f>
        <v>297.04000000000002</v>
      </c>
      <c r="J9" s="25" t="str">
        <f>'[1]INDICE 2022'!I8</f>
        <v>PAVIMENTOS IMPERTEMA,SLU</v>
      </c>
      <c r="K9" s="25" t="str">
        <f>'[1]INDICE 2022'!J8</f>
        <v>B76722578</v>
      </c>
      <c r="L9" s="25" t="s">
        <v>24</v>
      </c>
      <c r="M9" s="25">
        <v>0</v>
      </c>
      <c r="N9" s="25" t="s">
        <v>24</v>
      </c>
      <c r="O9" s="31">
        <f>'[1]INDICE 2022'!K9</f>
        <v>44620</v>
      </c>
      <c r="P9" s="71">
        <v>44621</v>
      </c>
      <c r="Q9" s="34"/>
      <c r="R9" s="69"/>
      <c r="S9" s="34" t="s">
        <v>16</v>
      </c>
      <c r="T9" s="34"/>
      <c r="U9" s="25">
        <v>1</v>
      </c>
      <c r="V9" s="128">
        <v>6221604000</v>
      </c>
    </row>
    <row r="10" spans="1:22" s="19" customFormat="1" ht="11.25" thickBot="1" x14ac:dyDescent="0.2">
      <c r="A10" s="122">
        <f t="shared" si="0"/>
        <v>7</v>
      </c>
      <c r="B10" s="91" t="str">
        <f>'[1]INDICE 2022'!A10</f>
        <v>007/2022</v>
      </c>
      <c r="C10" s="105" t="str">
        <f>'[1]INDICE 2022'!B10</f>
        <v>CONTRATO MENOR</v>
      </c>
      <c r="D10" s="105" t="str">
        <f>'[1]INDICE 2022'!C10</f>
        <v>SUMINISTROS</v>
      </c>
      <c r="E10" s="105" t="str">
        <f>'[1]INDICE 2022'!D10</f>
        <v>ADQUISICIÓN ESPEJO CONVEXO ROTONDA</v>
      </c>
      <c r="F10" s="105" t="str">
        <f>'[1]INDICE 2022'!E10</f>
        <v>EXPLOTACION</v>
      </c>
      <c r="G10" s="105" t="str">
        <f>'[1]INDICE 2022'!F10</f>
        <v>ADJUDICADO</v>
      </c>
      <c r="H10" s="141">
        <v>190.83</v>
      </c>
      <c r="I10" s="106">
        <f>'[1]INDICE 2022'!G10</f>
        <v>190.83</v>
      </c>
      <c r="J10" s="107" t="str">
        <f>'[1]INDICE 2022'!I9</f>
        <v>IMPERMECA COMERCIAL S.L.U.</v>
      </c>
      <c r="K10" s="107" t="str">
        <f>'[1]INDICE 2022'!J9</f>
        <v>B38754263</v>
      </c>
      <c r="L10" s="107"/>
      <c r="M10" s="107"/>
      <c r="N10" s="107"/>
      <c r="O10" s="108">
        <f>'[1]INDICE 2022'!K10</f>
        <v>44609</v>
      </c>
      <c r="P10" s="109"/>
      <c r="Q10" s="92"/>
      <c r="R10" s="110">
        <v>1</v>
      </c>
      <c r="S10" s="92" t="s">
        <v>16</v>
      </c>
      <c r="T10" s="92"/>
      <c r="U10" s="107">
        <v>1</v>
      </c>
      <c r="V10" s="127">
        <v>6221404000</v>
      </c>
    </row>
    <row r="11" spans="1:22" s="19" customFormat="1" ht="11.25" thickBot="1" x14ac:dyDescent="0.2">
      <c r="A11" s="122">
        <f>(A10+1)</f>
        <v>8</v>
      </c>
      <c r="B11" s="22" t="str">
        <f>'[1]INDICE 2022'!A11</f>
        <v>008/2022</v>
      </c>
      <c r="C11" s="23" t="str">
        <f>'[1]INDICE 2022'!B11</f>
        <v>CONTRATO MENOR</v>
      </c>
      <c r="D11" s="24" t="str">
        <f>'[1]INDICE 2022'!C11</f>
        <v>OBRAS</v>
      </c>
      <c r="E11" s="23" t="str">
        <f>'[1]INDICE 2022'!D11</f>
        <v>ADAPTADOR USB AUDIO PARA MEGAFONÍA</v>
      </c>
      <c r="F11" s="22" t="str">
        <f>'[1]INDICE 2022'!E11</f>
        <v>EXPLOTACION</v>
      </c>
      <c r="G11" s="26" t="str">
        <f>'[1]INDICE 2022'!F11</f>
        <v>ADJUDICADO</v>
      </c>
      <c r="H11" s="143">
        <v>13</v>
      </c>
      <c r="I11" s="27">
        <f>'[1]INDICE 2022'!G11</f>
        <v>13</v>
      </c>
      <c r="J11" s="25" t="str">
        <f>'[1]INDICE 2022'!I10</f>
        <v>CANARIAS DE SEÑALIZACIONES, SL</v>
      </c>
      <c r="K11" s="25" t="str">
        <f>'[1]INDICE 2022'!J10</f>
        <v>B38415121</v>
      </c>
      <c r="L11" s="25"/>
      <c r="M11" s="25"/>
      <c r="N11" s="25"/>
      <c r="O11" s="31">
        <f>'[1]INDICE 2022'!K11</f>
        <v>44628</v>
      </c>
      <c r="P11" s="71"/>
      <c r="Q11" s="34"/>
      <c r="R11" s="69"/>
      <c r="S11" s="34" t="s">
        <v>16</v>
      </c>
      <c r="T11" s="34"/>
      <c r="U11" s="25">
        <v>1</v>
      </c>
      <c r="V11" s="128">
        <v>6221504000</v>
      </c>
    </row>
    <row r="12" spans="1:22" s="19" customFormat="1" ht="21.75" customHeight="1" thickBot="1" x14ac:dyDescent="0.2">
      <c r="A12" s="122">
        <v>9</v>
      </c>
      <c r="B12" s="22" t="str">
        <f>'[1]INDICE 2022'!A12</f>
        <v>009/2022</v>
      </c>
      <c r="C12" s="23" t="str">
        <f>'[1]INDICE 2022'!B12</f>
        <v>CONTRATO MENOR</v>
      </c>
      <c r="D12" s="24" t="str">
        <f>'[1]INDICE 2022'!C12</f>
        <v>OBRAS</v>
      </c>
      <c r="E12" s="23" t="str">
        <f>'[1]INDICE 2022'!D12</f>
        <v>REPARACIÓN/SUSTITUCIÓN BOMBA DE RECIRCULACIÓN DE FANGOS</v>
      </c>
      <c r="F12" s="22" t="str">
        <f>'[1]INDICE 2022'!E12</f>
        <v>EXPLOTACION</v>
      </c>
      <c r="G12" s="26" t="str">
        <f>'[1]INDICE 2022'!F12</f>
        <v>ADJUDICADO</v>
      </c>
      <c r="H12" s="143">
        <v>107</v>
      </c>
      <c r="I12" s="27">
        <f>'[1]INDICE 2022'!G12</f>
        <v>100</v>
      </c>
      <c r="J12" s="25" t="str">
        <f>'[1]INDICE 2022'!I11</f>
        <v>INTER ELECTROCOM, SL</v>
      </c>
      <c r="K12" s="25" t="str">
        <f>'[1]INDICE 2022'!J11</f>
        <v>B38607297</v>
      </c>
      <c r="L12" s="25"/>
      <c r="M12" s="25"/>
      <c r="N12" s="25"/>
      <c r="O12" s="31">
        <f>'[1]INDICE 2022'!K12</f>
        <v>44572</v>
      </c>
      <c r="P12" s="71"/>
      <c r="Q12" s="34"/>
      <c r="R12" s="69"/>
      <c r="S12" s="34" t="s">
        <v>16</v>
      </c>
      <c r="T12" s="34"/>
      <c r="U12" s="25">
        <v>1</v>
      </c>
      <c r="V12" s="128">
        <v>6290000000</v>
      </c>
    </row>
    <row r="13" spans="1:22" s="19" customFormat="1" ht="21.75" customHeight="1" thickBot="1" x14ac:dyDescent="0.2">
      <c r="A13" s="122">
        <f>(A12+1)</f>
        <v>10</v>
      </c>
      <c r="B13" s="33" t="str">
        <f>'[1]INDICE 2022'!A13</f>
        <v>010/2022</v>
      </c>
      <c r="C13" s="23" t="str">
        <f>'[1]INDICE 2022'!B13</f>
        <v>CONTRATO MENOR</v>
      </c>
      <c r="D13" s="24" t="str">
        <f>'[1]INDICE 2022'!C13</f>
        <v>SUMINISTROS</v>
      </c>
      <c r="E13" s="23" t="str">
        <f>'[1]INDICE 2022'!D13</f>
        <v>COMPRA DE MATERIAL DE OFICINA</v>
      </c>
      <c r="F13" s="22" t="str">
        <f>'[1]INDICE 2022'!E13</f>
        <v>ADMINISTRACION</v>
      </c>
      <c r="G13" s="26" t="str">
        <f>'[1]INDICE 2022'!F13</f>
        <v>ADJUDICADO</v>
      </c>
      <c r="H13" s="144">
        <v>195.94</v>
      </c>
      <c r="I13" s="28">
        <v>195.94</v>
      </c>
      <c r="J13" s="25" t="str">
        <f>'[1]INDICE 2022'!I12</f>
        <v>HERNÁNDEZ BELLO, S.L.</v>
      </c>
      <c r="K13" s="25" t="str">
        <f>'[1]INDICE 2022'!J12</f>
        <v>B38288684</v>
      </c>
      <c r="L13" s="25" t="s">
        <v>24</v>
      </c>
      <c r="M13" s="25">
        <v>0</v>
      </c>
      <c r="N13" s="25" t="s">
        <v>24</v>
      </c>
      <c r="O13" s="31">
        <f>'[1]INDICE 2022'!K13</f>
        <v>44615</v>
      </c>
      <c r="P13" s="71">
        <v>44616</v>
      </c>
      <c r="Q13" s="34"/>
      <c r="R13" s="69">
        <v>1</v>
      </c>
      <c r="S13" s="34" t="s">
        <v>16</v>
      </c>
      <c r="T13" s="34"/>
      <c r="U13" s="25">
        <v>1</v>
      </c>
      <c r="V13" s="128">
        <v>6028000000</v>
      </c>
    </row>
    <row r="14" spans="1:22" ht="12" thickBot="1" x14ac:dyDescent="0.2">
      <c r="A14" s="39">
        <f t="shared" si="0"/>
        <v>11</v>
      </c>
      <c r="B14" s="118" t="str">
        <f>'[1]INDICE 2022'!A14</f>
        <v>011/2022</v>
      </c>
      <c r="C14" s="112" t="str">
        <f>'[1]INDICE 2022'!B14</f>
        <v>LICITACIÓN</v>
      </c>
      <c r="D14" s="112" t="str">
        <f>'[1]INDICE 2022'!C14</f>
        <v>OBRAS</v>
      </c>
      <c r="E14" s="113" t="str">
        <f>'[1]INDICE 2022'!D14</f>
        <v>REHABILITACIÓN, MANTENIMIENTO Y CONSERVACIÓN JARDINES</v>
      </c>
      <c r="F14" s="112" t="str">
        <f>'[1]INDICE 2022'!E14</f>
        <v>EXPLOTACION</v>
      </c>
      <c r="G14" s="112" t="s">
        <v>147</v>
      </c>
      <c r="H14" s="145"/>
      <c r="I14" s="146" t="e">
        <f>'[1]INDICE 2022'!H14</f>
        <v>#REF!</v>
      </c>
      <c r="J14" s="113" t="e">
        <f>'[1]INDICE 2022'!I14</f>
        <v>#REF!</v>
      </c>
      <c r="K14" s="112" t="e">
        <f>'[1]INDICE 2022'!J14</f>
        <v>#REF!</v>
      </c>
      <c r="L14" s="112"/>
      <c r="M14" s="112"/>
      <c r="N14" s="112"/>
      <c r="O14" s="112" t="e">
        <f>'[1]INDICE 2022'!K14</f>
        <v>#REF!</v>
      </c>
      <c r="P14" s="112"/>
      <c r="Q14" s="112"/>
      <c r="R14" s="112"/>
      <c r="S14" s="112" t="s">
        <v>16</v>
      </c>
      <c r="T14" s="112"/>
      <c r="U14" s="112">
        <v>1</v>
      </c>
      <c r="V14" s="127"/>
    </row>
    <row r="15" spans="1:22" ht="23.25" thickBot="1" x14ac:dyDescent="0.2">
      <c r="A15" s="39">
        <f t="shared" si="0"/>
        <v>12</v>
      </c>
      <c r="B15" s="91" t="str">
        <f>'[1]INDICE 2022'!A15</f>
        <v>012/2022</v>
      </c>
      <c r="C15" s="102" t="s">
        <v>64</v>
      </c>
      <c r="D15" s="101" t="str">
        <f>'[1]INDICE 2022'!C15</f>
        <v>SERVICIOS</v>
      </c>
      <c r="E15" s="102" t="str">
        <f>'[1]INDICE 2022'!D15</f>
        <v>SERVICIO DE DESINSECTACIÓN Y DESRATIZACIÓN</v>
      </c>
      <c r="F15" s="101" t="str">
        <f>'[1]INDICE 2022'!E15</f>
        <v>EXPLOTACION</v>
      </c>
      <c r="G15" s="101" t="str">
        <f>'[1]INDICE 2022'!F15</f>
        <v>EN CURSO</v>
      </c>
      <c r="H15" s="147">
        <v>30000</v>
      </c>
      <c r="I15" s="142" t="e">
        <f>'[1]INDICE 2022'!G14</f>
        <v>#REF!</v>
      </c>
      <c r="J15" s="101" t="e">
        <f>'[1]INDICE 2022'!I14</f>
        <v>#REF!</v>
      </c>
      <c r="K15" s="101" t="e">
        <f>'[1]INDICE 2022'!J14</f>
        <v>#REF!</v>
      </c>
      <c r="L15" s="101" t="s">
        <v>65</v>
      </c>
      <c r="M15" s="101">
        <v>1</v>
      </c>
      <c r="N15" s="101" t="s">
        <v>66</v>
      </c>
      <c r="O15" s="101" t="e">
        <f>'[1]INDICE 2022'!K15</f>
        <v>#REF!</v>
      </c>
      <c r="P15" s="101"/>
      <c r="Q15" s="101"/>
      <c r="R15" s="101"/>
      <c r="S15" s="101" t="s">
        <v>16</v>
      </c>
      <c r="T15" s="104" t="s">
        <v>63</v>
      </c>
      <c r="U15" s="101">
        <v>1</v>
      </c>
      <c r="V15" s="127">
        <v>6292000000</v>
      </c>
    </row>
    <row r="16" spans="1:22" ht="24" customHeight="1" thickBot="1" x14ac:dyDescent="0.2">
      <c r="A16" s="39">
        <f t="shared" si="0"/>
        <v>13</v>
      </c>
      <c r="B16" s="91" t="str">
        <f>'[1]INDICE 2022'!A16</f>
        <v>013/2022</v>
      </c>
      <c r="C16" s="101" t="str">
        <f>'[1]INDICE 2022'!B16</f>
        <v>LICITACIÓN</v>
      </c>
      <c r="D16" s="101" t="str">
        <f>'[1]INDICE 2022'!C16</f>
        <v>SERVICIOS</v>
      </c>
      <c r="E16" s="102" t="str">
        <f>'[1]INDICE 2022'!D16</f>
        <v>GESTIÓN DE RESIDUOS ORGÁNICOS TRATAMIENTO SELECTIVO</v>
      </c>
      <c r="F16" s="101" t="str">
        <f>'[1]INDICE 2022'!E16</f>
        <v>EXPLOTACION</v>
      </c>
      <c r="G16" s="101" t="str">
        <f>'[1]INDICE 2022'!F16</f>
        <v>EN CURSO</v>
      </c>
      <c r="H16" s="147">
        <v>40000</v>
      </c>
      <c r="I16" s="142" t="e">
        <f>'[1]INDICE 2022'!G15</f>
        <v>#REF!</v>
      </c>
      <c r="J16" s="101" t="e">
        <f>'[1]INDICE 2022'!I15</f>
        <v>#REF!</v>
      </c>
      <c r="K16" s="101" t="e">
        <f>'[1]INDICE 2022'!J15</f>
        <v>#REF!</v>
      </c>
      <c r="L16" s="101" t="s">
        <v>65</v>
      </c>
      <c r="M16" s="101">
        <v>0</v>
      </c>
      <c r="N16" s="101" t="s">
        <v>65</v>
      </c>
      <c r="O16" s="101" t="e">
        <f>'[1]INDICE 2022'!K16</f>
        <v>#REF!</v>
      </c>
      <c r="P16" s="101"/>
      <c r="Q16" s="101"/>
      <c r="R16" s="101"/>
      <c r="S16" s="101" t="s">
        <v>16</v>
      </c>
      <c r="T16" s="104" t="s">
        <v>63</v>
      </c>
      <c r="U16" s="101">
        <v>1</v>
      </c>
      <c r="V16" s="127">
        <v>6290000000</v>
      </c>
    </row>
    <row r="17" spans="1:22" ht="21.75" customHeight="1" thickBot="1" x14ac:dyDescent="0.2">
      <c r="A17" s="39">
        <f t="shared" si="0"/>
        <v>14</v>
      </c>
      <c r="B17" s="91" t="str">
        <f>'[1]INDICE 2022'!A17</f>
        <v>014/2022</v>
      </c>
      <c r="C17" s="101" t="str">
        <f>'[1]INDICE 2022'!B17</f>
        <v>LICITACIÓN</v>
      </c>
      <c r="D17" s="101" t="str">
        <f>'[1]INDICE 2022'!C17</f>
        <v>SERVICIOS</v>
      </c>
      <c r="E17" s="102" t="str">
        <f>'[1]INDICE 2022'!D17</f>
        <v>SERVICIO DE ASESORÍA FISCAL, LABORAL Y CONTABLE</v>
      </c>
      <c r="F17" s="101" t="str">
        <f>'[1]INDICE 2022'!E17</f>
        <v>ADMINISTRACION</v>
      </c>
      <c r="G17" s="101" t="str">
        <f>'[1]INDICE 2022'!F17</f>
        <v>EN CURSO</v>
      </c>
      <c r="H17" s="147">
        <v>28000</v>
      </c>
      <c r="I17" s="142" t="e">
        <f>'[1]INDICE 2022'!G16</f>
        <v>#REF!</v>
      </c>
      <c r="J17" s="101" t="e">
        <f>'[1]INDICE 2022'!I16</f>
        <v>#REF!</v>
      </c>
      <c r="K17" s="101" t="e">
        <f>'[1]INDICE 2022'!J16</f>
        <v>#REF!</v>
      </c>
      <c r="L17" s="101" t="s">
        <v>65</v>
      </c>
      <c r="M17" s="101">
        <v>1</v>
      </c>
      <c r="N17" s="101" t="s">
        <v>66</v>
      </c>
      <c r="O17" s="101" t="e">
        <f>'[1]INDICE 2022'!K17</f>
        <v>#REF!</v>
      </c>
      <c r="P17" s="101"/>
      <c r="Q17" s="101"/>
      <c r="R17" s="101"/>
      <c r="S17" s="101" t="s">
        <v>16</v>
      </c>
      <c r="T17" s="104" t="s">
        <v>63</v>
      </c>
      <c r="U17" s="101">
        <v>1</v>
      </c>
      <c r="V17" s="127">
        <v>6296000000</v>
      </c>
    </row>
    <row r="18" spans="1:22" ht="12" customHeight="1" thickBot="1" x14ac:dyDescent="0.2">
      <c r="A18" s="39">
        <f t="shared" si="0"/>
        <v>15</v>
      </c>
      <c r="B18" s="91" t="str">
        <f>'[1]INDICE 2022'!A18</f>
        <v>015/2022</v>
      </c>
      <c r="C18" s="101" t="str">
        <f>'[1]INDICE 2022'!B18</f>
        <v>LICITACIÓN</v>
      </c>
      <c r="D18" s="101" t="str">
        <f>'[1]INDICE 2022'!C18</f>
        <v>SERVICIOS</v>
      </c>
      <c r="E18" s="101" t="str">
        <f>'[1]INDICE 2022'!D18</f>
        <v>SERVICIO DE MANTENIMIENTO INFORMÁTICO</v>
      </c>
      <c r="F18" s="101" t="str">
        <f>'[1]INDICE 2022'!E18</f>
        <v>GERENCIA</v>
      </c>
      <c r="G18" s="101" t="str">
        <f>'[1]INDICE 2022'!F18</f>
        <v>EN CURSO</v>
      </c>
      <c r="H18" s="148" t="e">
        <f t="shared" ref="H18:H30" si="1">I18</f>
        <v>#REF!</v>
      </c>
      <c r="I18" s="142" t="e">
        <f>'[1]INDICE 2022'!G17</f>
        <v>#REF!</v>
      </c>
      <c r="J18" s="101" t="e">
        <f>'[1]INDICE 2022'!I17</f>
        <v>#REF!</v>
      </c>
      <c r="K18" s="101" t="e">
        <f>'[1]INDICE 2022'!J17</f>
        <v>#REF!</v>
      </c>
      <c r="L18" s="101"/>
      <c r="M18" s="101"/>
      <c r="N18" s="101"/>
      <c r="O18" s="101" t="e">
        <f>'[1]INDICE 2022'!K18</f>
        <v>#REF!</v>
      </c>
      <c r="P18" s="101"/>
      <c r="Q18" s="101"/>
      <c r="R18" s="101"/>
      <c r="S18" s="101" t="s">
        <v>16</v>
      </c>
      <c r="T18" s="101"/>
      <c r="U18" s="101">
        <v>1</v>
      </c>
      <c r="V18" s="127">
        <v>6221504000</v>
      </c>
    </row>
    <row r="19" spans="1:22" ht="21.75" thickBot="1" x14ac:dyDescent="0.2">
      <c r="A19" s="122">
        <f t="shared" si="0"/>
        <v>16</v>
      </c>
      <c r="B19" s="38" t="str">
        <f>'[1]INDICE 2022'!A19</f>
        <v>016/2022</v>
      </c>
      <c r="C19" s="23" t="str">
        <f>'[1]INDICE 2022'!B19</f>
        <v>CONTRATO MENOR</v>
      </c>
      <c r="D19" s="21" t="str">
        <f>'[1]INDICE 2022'!C19</f>
        <v>SERVICIOS</v>
      </c>
      <c r="E19" s="2" t="str">
        <f>'[1]INDICE 2022'!D19</f>
        <v>RENOVACION DE INSPECCIÓN REGLAMENTARIA DEL CENTRO DE TRANSFORMACIÓN</v>
      </c>
      <c r="F19" s="1" t="str">
        <f>'[1]INDICE 2022'!E19</f>
        <v>MANTENIMIENTO</v>
      </c>
      <c r="G19" s="26" t="str">
        <f>'[1]INDICE 2022'!F19</f>
        <v>ADJUDICADO</v>
      </c>
      <c r="H19" s="149">
        <f t="shared" si="1"/>
        <v>280</v>
      </c>
      <c r="I19" s="29">
        <f>'[1]INDICE 2022'!G19</f>
        <v>280</v>
      </c>
      <c r="J19" s="4" t="str">
        <f>'[1]INDICE 2022'!I19</f>
        <v>TÜV SÜD ATISAE</v>
      </c>
      <c r="K19" s="4" t="str">
        <f>'[1]INDICE 2022'!J19</f>
        <v>A28161396</v>
      </c>
      <c r="L19" s="25" t="s">
        <v>24</v>
      </c>
      <c r="M19" s="25">
        <v>0</v>
      </c>
      <c r="N19" s="25" t="s">
        <v>24</v>
      </c>
      <c r="O19" s="32">
        <f>'[1]INDICE 2022'!K19</f>
        <v>44656</v>
      </c>
      <c r="P19" s="72">
        <v>44656</v>
      </c>
      <c r="Q19" s="34"/>
      <c r="R19" s="70"/>
      <c r="S19" s="10" t="s">
        <v>16</v>
      </c>
      <c r="T19" s="34"/>
      <c r="U19" s="4">
        <v>2</v>
      </c>
      <c r="V19" s="128">
        <v>6221304000</v>
      </c>
    </row>
    <row r="20" spans="1:22" s="8" customFormat="1" ht="21.75" customHeight="1" thickBot="1" x14ac:dyDescent="0.2">
      <c r="A20" s="122">
        <f t="shared" si="0"/>
        <v>17</v>
      </c>
      <c r="B20" s="59" t="str">
        <f>'[1]INDICE 2022'!A20</f>
        <v>017/2022</v>
      </c>
      <c r="C20" s="23" t="str">
        <f>'[1]INDICE 2022'!B20</f>
        <v>CONTRATO MENOR</v>
      </c>
      <c r="D20" s="21" t="str">
        <f>'[1]INDICE 2022'!C20</f>
        <v>OBRAS</v>
      </c>
      <c r="E20" s="37" t="str">
        <f>'[1]INDICE 2022'!D20</f>
        <v>REPARACIÓN DE CUBIERTA MÓDULO 125 GOTERAS (URGENCIA)</v>
      </c>
      <c r="F20" s="6" t="str">
        <f>'[1]INDICE 2022'!E20</f>
        <v>MANTENIMIENTO</v>
      </c>
      <c r="G20" s="10" t="str">
        <f>'[1]INDICE 2022'!F20</f>
        <v>ADJUDICADO</v>
      </c>
      <c r="H20" s="79">
        <f t="shared" si="1"/>
        <v>1170</v>
      </c>
      <c r="I20" s="29">
        <f>'[1]INDICE 2022'!G20</f>
        <v>1170</v>
      </c>
      <c r="J20" s="4" t="str">
        <f>'[1]INDICE 2022'!I20</f>
        <v>IMPERTEMA,S.L.</v>
      </c>
      <c r="K20" s="4" t="str">
        <f>'[1]INDICE 2022'!J20</f>
        <v>B76722578</v>
      </c>
      <c r="L20" s="4" t="s">
        <v>27</v>
      </c>
      <c r="M20" s="4">
        <v>0</v>
      </c>
      <c r="N20" s="4" t="s">
        <v>27</v>
      </c>
      <c r="O20" s="32">
        <f>'[1]INDICE 2022'!K20</f>
        <v>44638</v>
      </c>
      <c r="P20" s="72">
        <v>44641</v>
      </c>
      <c r="Q20" s="34"/>
      <c r="R20" s="63">
        <v>1</v>
      </c>
      <c r="S20" s="10" t="s">
        <v>16</v>
      </c>
      <c r="T20" s="34"/>
      <c r="U20" s="4">
        <v>1</v>
      </c>
      <c r="V20" s="128">
        <v>6221003000</v>
      </c>
    </row>
    <row r="21" spans="1:22" s="8" customFormat="1" ht="21.75" customHeight="1" thickBot="1" x14ac:dyDescent="0.2">
      <c r="A21" s="122">
        <f t="shared" si="0"/>
        <v>18</v>
      </c>
      <c r="B21" s="59" t="str">
        <f>'[1]INDICE 2022'!A21</f>
        <v>018/2022</v>
      </c>
      <c r="C21" s="23" t="str">
        <f>'[1]INDICE 2022'!B21</f>
        <v>CONTRATO MENOR</v>
      </c>
      <c r="D21" s="21" t="str">
        <f>'[1]INDICE 2022'!C21</f>
        <v>OBRAS</v>
      </c>
      <c r="E21" s="37" t="str">
        <f>'[1]INDICE 2022'!D21</f>
        <v>REPARACIÓN TUBERÍA CONTRAINCENDIOS EN COMPLEJO B NAVE 1,2,7 y 8</v>
      </c>
      <c r="F21" s="5" t="str">
        <f>'[1]INDICE 2022'!E21</f>
        <v>MANTENIMIENTO</v>
      </c>
      <c r="G21" s="10" t="str">
        <f>'[1]INDICE 2022'!F21</f>
        <v>ADJUDICADO</v>
      </c>
      <c r="H21" s="79">
        <f t="shared" si="1"/>
        <v>4180</v>
      </c>
      <c r="I21" s="29">
        <f>'[1]INDICE 2022'!G21</f>
        <v>4180</v>
      </c>
      <c r="J21" s="4" t="str">
        <f>'[1]INDICE 2022'!I21</f>
        <v>FERNÁNDEZ COGOLLUDO, S.L.</v>
      </c>
      <c r="K21" s="4" t="str">
        <f>'[1]INDICE 2022'!J21</f>
        <v>B38269403</v>
      </c>
      <c r="L21" s="4" t="s">
        <v>25</v>
      </c>
      <c r="M21" s="4">
        <v>0</v>
      </c>
      <c r="N21" s="4" t="s">
        <v>25</v>
      </c>
      <c r="O21" s="32">
        <f>'[1]INDICE 2022'!K21</f>
        <v>44643</v>
      </c>
      <c r="P21" s="72">
        <v>44650</v>
      </c>
      <c r="Q21" s="34"/>
      <c r="R21" s="63">
        <v>3</v>
      </c>
      <c r="S21" s="10" t="s">
        <v>16</v>
      </c>
      <c r="T21" s="34"/>
      <c r="U21" s="4">
        <v>1</v>
      </c>
      <c r="V21" s="128">
        <v>6221405000</v>
      </c>
    </row>
    <row r="22" spans="1:22" ht="31.5" customHeight="1" thickBot="1" x14ac:dyDescent="0.2">
      <c r="A22" s="122">
        <f t="shared" si="0"/>
        <v>19</v>
      </c>
      <c r="B22" s="38" t="str">
        <f>'[1]INDICE 2022'!A22</f>
        <v>019/2022</v>
      </c>
      <c r="C22" s="23" t="str">
        <f>'[1]INDICE 2022'!B22</f>
        <v>CONTRATO MENOR</v>
      </c>
      <c r="D22" s="21" t="str">
        <f>'[1]INDICE 2022'!C22</f>
        <v>OBRAS</v>
      </c>
      <c r="E22" s="2" t="str">
        <f>'[1]INDICE 2022'!D22</f>
        <v>REPARACIÓN DE CUBIERTA CURVA EN MÓDULO 104 POR GOTERAS (URGENCIA)</v>
      </c>
      <c r="F22" s="1" t="str">
        <f>'[1]INDICE 2022'!E22</f>
        <v>MANTENIMIENTO</v>
      </c>
      <c r="G22" s="26" t="str">
        <f>'[1]INDICE 2022'!F22</f>
        <v>ADJUDICADO</v>
      </c>
      <c r="H22" s="79">
        <f t="shared" si="1"/>
        <v>1802.84</v>
      </c>
      <c r="I22" s="29">
        <f>'[1]INDICE 2022'!G22</f>
        <v>1802.84</v>
      </c>
      <c r="J22" s="4" t="str">
        <f>'[1]INDICE 2022'!I22</f>
        <v>MONTAJES E INSTALACIONES CANARIOS,S.L.</v>
      </c>
      <c r="K22" s="4" t="str">
        <f>'[1]INDICE 2022'!J22</f>
        <v>B38403903</v>
      </c>
      <c r="L22" s="4" t="s">
        <v>25</v>
      </c>
      <c r="M22" s="4">
        <v>1</v>
      </c>
      <c r="N22" s="4" t="s">
        <v>25</v>
      </c>
      <c r="O22" s="32">
        <v>44638</v>
      </c>
      <c r="P22" s="72">
        <v>44670</v>
      </c>
      <c r="Q22" s="34"/>
      <c r="R22" s="70"/>
      <c r="S22" s="10" t="s">
        <v>16</v>
      </c>
      <c r="T22" s="34"/>
      <c r="U22" s="4">
        <v>1</v>
      </c>
      <c r="V22" s="128">
        <v>6221002000</v>
      </c>
    </row>
    <row r="23" spans="1:22" ht="11.25" thickBot="1" x14ac:dyDescent="0.2">
      <c r="A23" s="122">
        <f t="shared" si="0"/>
        <v>20</v>
      </c>
      <c r="B23" s="38" t="str">
        <f>'[1]INDICE 2022'!A23</f>
        <v>020/2022</v>
      </c>
      <c r="C23" s="23" t="str">
        <f>'[1]INDICE 2022'!B23</f>
        <v>CONTRATO MENOR</v>
      </c>
      <c r="D23" s="23" t="str">
        <f>'[1]INDICE 2022'!C23</f>
        <v>OBRAS</v>
      </c>
      <c r="E23" s="23" t="str">
        <f>'[1]INDICE 2022'!D23</f>
        <v>SUMINISTRO Y COLOCACIÓN DE RIADIADOR DE GRUPO ELECTRÓGENO (URGENCIA)</v>
      </c>
      <c r="F23" s="23" t="str">
        <f>'[1]INDICE 2022'!E23</f>
        <v>MANTENIMIENTO</v>
      </c>
      <c r="G23" s="23" t="str">
        <f>'[1]INDICE 2022'!F23</f>
        <v>ADJUDICADO</v>
      </c>
      <c r="H23" s="79">
        <f t="shared" si="1"/>
        <v>5855.8</v>
      </c>
      <c r="I23" s="79">
        <f>'[1]INDICE 2022'!G23</f>
        <v>5855.8</v>
      </c>
      <c r="J23" s="23" t="str">
        <f>'[1]INDICE 2022'!I23</f>
        <v>ELECNOR SERVICIOS Y PROYECTOS, S.A.U.</v>
      </c>
      <c r="K23" s="23" t="str">
        <f>'[1]INDICE 2022'!J23</f>
        <v>A79486833</v>
      </c>
      <c r="L23" s="23"/>
      <c r="M23" s="23"/>
      <c r="N23" s="23"/>
      <c r="O23" s="86">
        <f>'[1]INDICE 2022'!$K$23</f>
        <v>44675</v>
      </c>
      <c r="P23" s="23"/>
      <c r="Q23" s="23"/>
      <c r="R23" s="23"/>
      <c r="S23" s="23" t="s">
        <v>16</v>
      </c>
      <c r="T23" s="23"/>
      <c r="U23" s="23">
        <v>2</v>
      </c>
      <c r="V23" s="128">
        <v>6221304000</v>
      </c>
    </row>
    <row r="24" spans="1:22" s="19" customFormat="1" ht="21.75" thickBot="1" x14ac:dyDescent="0.2">
      <c r="A24" s="122">
        <f t="shared" si="0"/>
        <v>21</v>
      </c>
      <c r="B24" s="38" t="str">
        <f>'[1]INDICE 2022'!A24</f>
        <v>021/2022</v>
      </c>
      <c r="C24" s="23" t="str">
        <f>'[1]INDICE 2022'!B24</f>
        <v>CONTRATO MENOR</v>
      </c>
      <c r="D24" s="23" t="str">
        <f>'[1]INDICE 2022'!C24</f>
        <v>SUMINISTROS</v>
      </c>
      <c r="E24" s="23" t="str">
        <f>'[1]INDICE 2022'!D24</f>
        <v>ADQUISICIÓN DE PUNTO DE ACCESO Y SWITCH PARA DAR COBERTURA WIFI EN BÁSCULA</v>
      </c>
      <c r="F24" s="84" t="str">
        <f>'[1]INDICE 2022'!E24</f>
        <v>EXPLOTACIÓN</v>
      </c>
      <c r="G24" s="84" t="str">
        <f>'[1]INDICE 2022'!F24</f>
        <v>ADJUDICADO</v>
      </c>
      <c r="H24" s="79">
        <f t="shared" si="1"/>
        <v>65.27</v>
      </c>
      <c r="I24" s="79">
        <f>'[1]INDICE 2022'!G24</f>
        <v>65.27</v>
      </c>
      <c r="J24" s="82" t="str">
        <f>'[1]INDICE 2022'!I24</f>
        <v>C.B. NEXUM INFORMÁTICA</v>
      </c>
      <c r="K24" s="84" t="str">
        <f>'[1]INDICE 2022'!J24</f>
        <v>E76636083</v>
      </c>
      <c r="L24" s="84" t="s">
        <v>24</v>
      </c>
      <c r="M24" s="84">
        <v>0</v>
      </c>
      <c r="N24" s="84" t="s">
        <v>24</v>
      </c>
      <c r="O24" s="85">
        <v>44651</v>
      </c>
      <c r="P24" s="84"/>
      <c r="Q24" s="61"/>
      <c r="R24" s="84"/>
      <c r="S24" s="84" t="s">
        <v>16</v>
      </c>
      <c r="T24" s="84"/>
      <c r="U24" s="84">
        <v>1</v>
      </c>
      <c r="V24" s="128">
        <v>6221503000</v>
      </c>
    </row>
    <row r="25" spans="1:22" ht="21.75" customHeight="1" x14ac:dyDescent="0.15">
      <c r="A25" s="123">
        <f t="shared" si="0"/>
        <v>22</v>
      </c>
      <c r="B25" s="59" t="str">
        <f>'[1]INDICE 2022'!A25</f>
        <v>022/2022</v>
      </c>
      <c r="C25" s="23" t="str">
        <f>'[1]INDICE 2022'!B25</f>
        <v>CONTRATO MENOR</v>
      </c>
      <c r="D25" s="40" t="str">
        <f>'[1]INDICE 2022'!C25</f>
        <v>SUMINISTROS</v>
      </c>
      <c r="E25" s="47" t="str">
        <f>'[1]INDICE 2022'!D25</f>
        <v>COMPRA DE MATERIAL DE OFICINA</v>
      </c>
      <c r="F25" s="42" t="str">
        <f>'[1]INDICE 2022'!E25</f>
        <v>ADMINISTRACION</v>
      </c>
      <c r="G25" s="43" t="str">
        <f>'[1]INDICE 2022'!F25</f>
        <v>ADJUDICADO</v>
      </c>
      <c r="H25" s="79">
        <f t="shared" si="1"/>
        <v>189.69</v>
      </c>
      <c r="I25" s="44">
        <f>'[1]INDICE 2022'!G25</f>
        <v>189.69</v>
      </c>
      <c r="J25" s="25" t="str">
        <f>'[1]INDICE 2022'!I25</f>
        <v>SERVICIOS DE OFICINA E INFORMATICA,S.L.</v>
      </c>
      <c r="K25" s="25" t="str">
        <f>'[1]INDICE 2022'!J25</f>
        <v>B38346276</v>
      </c>
      <c r="L25" s="25" t="s">
        <v>24</v>
      </c>
      <c r="M25" s="25">
        <v>0</v>
      </c>
      <c r="N25" s="25" t="s">
        <v>24</v>
      </c>
      <c r="O25" s="45">
        <v>44631</v>
      </c>
      <c r="P25" s="73">
        <v>44632</v>
      </c>
      <c r="Q25" s="34"/>
      <c r="R25" s="63">
        <v>1</v>
      </c>
      <c r="S25" s="10" t="s">
        <v>16</v>
      </c>
      <c r="T25" s="34"/>
      <c r="U25" s="41">
        <v>1</v>
      </c>
      <c r="V25" s="128">
        <v>6028000000</v>
      </c>
    </row>
    <row r="26" spans="1:22" ht="32.25" customHeight="1" x14ac:dyDescent="0.15">
      <c r="A26" s="124"/>
      <c r="B26" s="46"/>
      <c r="C26" s="34" t="str">
        <f>'[1]INDICE 2022'!B26</f>
        <v>CONTRATO MENOR</v>
      </c>
      <c r="D26" s="51" t="str">
        <f>'[1]INDICE 2022'!C26</f>
        <v>SUMINISTROS</v>
      </c>
      <c r="E26" s="10" t="str">
        <f>'[1]INDICE 2022'!D26</f>
        <v>COMPRA DE MATERIAL DE OFICINA</v>
      </c>
      <c r="F26" s="10" t="str">
        <f>'[1]INDICE 2022'!E26</f>
        <v>ADMINISTRACION</v>
      </c>
      <c r="G26" s="10" t="str">
        <f>'[1]INDICE 2022'!F26</f>
        <v>ADJUDICADO</v>
      </c>
      <c r="H26" s="79">
        <f t="shared" si="1"/>
        <v>298.39999999999998</v>
      </c>
      <c r="I26" s="52">
        <f>'[1]INDICE 2022'!G26</f>
        <v>298.39999999999998</v>
      </c>
      <c r="J26" s="10" t="str">
        <f>'[1]INDICE 2022'!I26</f>
        <v xml:space="preserve"> DOMINGO V.DE DIOS PALAUT</v>
      </c>
      <c r="K26" s="10" t="str">
        <f>'[1]INDICE 2022'!J26</f>
        <v>41874683D</v>
      </c>
      <c r="L26" s="34" t="s">
        <v>24</v>
      </c>
      <c r="M26" s="34">
        <v>0</v>
      </c>
      <c r="N26" s="34" t="s">
        <v>24</v>
      </c>
      <c r="O26" s="53">
        <v>44631</v>
      </c>
      <c r="P26" s="74">
        <v>44632</v>
      </c>
      <c r="Q26" s="34"/>
      <c r="R26" s="63">
        <v>1</v>
      </c>
      <c r="S26" s="10" t="s">
        <v>16</v>
      </c>
      <c r="T26" s="67"/>
      <c r="U26" s="67">
        <v>1</v>
      </c>
      <c r="V26" s="128">
        <v>6028000000</v>
      </c>
    </row>
    <row r="27" spans="1:22" ht="21.75" customHeight="1" x14ac:dyDescent="0.15">
      <c r="A27" s="124"/>
      <c r="B27" s="46"/>
      <c r="C27" s="34" t="str">
        <f>'[1]INDICE 2022'!B27</f>
        <v>CONTRATO MENOR</v>
      </c>
      <c r="D27" s="51" t="str">
        <f>'[1]INDICE 2022'!C27</f>
        <v>SUMINISTROS</v>
      </c>
      <c r="E27" s="10" t="str">
        <f>'[1]INDICE 2022'!D27</f>
        <v>COMPRA DE MATERIAL DE OFICINA</v>
      </c>
      <c r="F27" s="10" t="str">
        <f>'[1]INDICE 2022'!E27</f>
        <v>ADMINISTRACION</v>
      </c>
      <c r="G27" s="10" t="str">
        <f>'[1]INDICE 2022'!F27</f>
        <v>ADJUDICADO</v>
      </c>
      <c r="H27" s="79">
        <f t="shared" si="1"/>
        <v>51.33</v>
      </c>
      <c r="I27" s="52">
        <f>'[1]INDICE 2022'!G27</f>
        <v>51.33</v>
      </c>
      <c r="J27" s="10" t="str">
        <f>'[1]INDICE 2022'!I27</f>
        <v>C.B. NEXUM INFORMÁTICA</v>
      </c>
      <c r="K27" s="10" t="str">
        <f>'[1]INDICE 2022'!J27</f>
        <v>E76636083</v>
      </c>
      <c r="L27" s="34" t="s">
        <v>24</v>
      </c>
      <c r="M27" s="34">
        <v>0</v>
      </c>
      <c r="N27" s="34" t="s">
        <v>24</v>
      </c>
      <c r="O27" s="53">
        <v>44631</v>
      </c>
      <c r="P27" s="74">
        <v>44632</v>
      </c>
      <c r="Q27" s="34"/>
      <c r="R27" s="63">
        <v>1</v>
      </c>
      <c r="S27" s="10" t="s">
        <v>16</v>
      </c>
      <c r="T27" s="67"/>
      <c r="U27" s="67">
        <v>1</v>
      </c>
      <c r="V27" s="128">
        <v>6028000000</v>
      </c>
    </row>
    <row r="28" spans="1:22" x14ac:dyDescent="0.15">
      <c r="A28" s="120">
        <f>(A25+1)</f>
        <v>23</v>
      </c>
      <c r="B28" s="59" t="str">
        <f>'[1]INDICE 2022'!A28</f>
        <v>023/2022</v>
      </c>
      <c r="C28" s="34" t="str">
        <f>'[1]INDICE 2022'!B28</f>
        <v>CONTRATO MENOR</v>
      </c>
      <c r="D28" s="49" t="str">
        <f>'[1]INDICE 2022'!C28</f>
        <v>SUMINISTROS</v>
      </c>
      <c r="E28" s="10" t="str">
        <f>'[1]INDICE 2022'!D28</f>
        <v>COMPRA DE MATERIAL DE OFICINA</v>
      </c>
      <c r="F28" s="57" t="str">
        <f>'[1]INDICE 2022'!E28</f>
        <v>GERENCIA</v>
      </c>
      <c r="G28" s="49" t="str">
        <f>'[1]INDICE 2022'!F28</f>
        <v>ADJUDICADO</v>
      </c>
      <c r="H28" s="79">
        <f t="shared" si="1"/>
        <v>52</v>
      </c>
      <c r="I28" s="52">
        <f>'[1]INDICE 2022'!G28</f>
        <v>52</v>
      </c>
      <c r="J28" s="51" t="str">
        <f>'[1]INDICE 2022'!I28</f>
        <v>SERVICIOS DE OFICINA E INFORMATICA,S.L.</v>
      </c>
      <c r="K28" s="59" t="str">
        <f>'[1]INDICE 2022'!J28</f>
        <v>B38346276</v>
      </c>
      <c r="L28" s="34" t="s">
        <v>24</v>
      </c>
      <c r="M28" s="34">
        <v>0</v>
      </c>
      <c r="N28" s="34" t="s">
        <v>24</v>
      </c>
      <c r="O28" s="53">
        <v>44672</v>
      </c>
      <c r="P28" s="74">
        <v>44673</v>
      </c>
      <c r="Q28" s="34"/>
      <c r="R28" s="63">
        <v>1</v>
      </c>
      <c r="S28" s="10" t="s">
        <v>16</v>
      </c>
      <c r="T28" s="50"/>
      <c r="U28" s="50">
        <v>2</v>
      </c>
      <c r="V28" s="128">
        <v>6028000000</v>
      </c>
    </row>
    <row r="29" spans="1:22" x14ac:dyDescent="0.15">
      <c r="A29" s="120">
        <f>(A28+1)</f>
        <v>24</v>
      </c>
      <c r="B29" s="59" t="str">
        <f>'[1]INDICE 2022'!A29</f>
        <v>024/2022</v>
      </c>
      <c r="C29" s="34" t="str">
        <f>'[1]INDICE 2022'!B29</f>
        <v>CONTRATO MENOR</v>
      </c>
      <c r="D29" s="59" t="str">
        <f>'[1]INDICE 2022'!C29</f>
        <v>SUMINISTROS</v>
      </c>
      <c r="E29" s="59" t="str">
        <f>'[1]INDICE 2022'!D29</f>
        <v>COMPRA DE MATERIAL DE OFICINA</v>
      </c>
      <c r="F29" s="59" t="str">
        <f>'[1]INDICE 2022'!E29</f>
        <v>ADMINISTRACION</v>
      </c>
      <c r="G29" s="59" t="str">
        <f>'[1]INDICE 2022'!F29</f>
        <v>ADJUDICADO</v>
      </c>
      <c r="H29" s="79">
        <f t="shared" si="1"/>
        <v>556.86</v>
      </c>
      <c r="I29" s="54">
        <f>'[1]INDICE 2022'!G29</f>
        <v>556.86</v>
      </c>
      <c r="J29" s="51" t="str">
        <f>'[1]INDICE 2022'!I29</f>
        <v>SERVICIOS DE OFICINA E INFORMATICA,S.L.</v>
      </c>
      <c r="K29" s="59" t="str">
        <f>'[1]INDICE 2022'!J29</f>
        <v>B38346276</v>
      </c>
      <c r="L29" s="59" t="s">
        <v>24</v>
      </c>
      <c r="M29" s="59">
        <v>0</v>
      </c>
      <c r="N29" s="59" t="s">
        <v>24</v>
      </c>
      <c r="O29" s="55">
        <v>44676</v>
      </c>
      <c r="P29" s="75">
        <v>44677</v>
      </c>
      <c r="Q29" s="59"/>
      <c r="R29" s="63">
        <v>1</v>
      </c>
      <c r="S29" s="10" t="s">
        <v>16</v>
      </c>
      <c r="T29" s="67"/>
      <c r="U29" s="68">
        <v>2</v>
      </c>
      <c r="V29" s="128">
        <v>6028000000</v>
      </c>
    </row>
    <row r="30" spans="1:22" s="19" customFormat="1" ht="21" x14ac:dyDescent="0.15">
      <c r="A30" s="120">
        <f t="shared" ref="A30:A64" si="2">(A29+1)</f>
        <v>25</v>
      </c>
      <c r="B30" s="77" t="str">
        <f>'[1]INDICE 2022'!A30</f>
        <v>025/2022</v>
      </c>
      <c r="C30" s="48" t="str">
        <f>'[1]INDICE 2022'!B30</f>
        <v>CONTRATO MENOR</v>
      </c>
      <c r="D30" s="77" t="str">
        <f>'[1]INDICE 2022'!C30</f>
        <v>SERVICIOS</v>
      </c>
      <c r="E30" s="77" t="str">
        <f>'[1]INDICE 2022'!D30</f>
        <v>CURSOS SOCIEDADES MERCANTILES</v>
      </c>
      <c r="F30" s="77" t="str">
        <f>'[1]INDICE 2022'!E30</f>
        <v>GERENCIA</v>
      </c>
      <c r="G30" s="77" t="str">
        <f>'[1]INDICE 2022'!F30</f>
        <v>ADJUDICADO</v>
      </c>
      <c r="H30" s="150">
        <f t="shared" si="1"/>
        <v>550</v>
      </c>
      <c r="I30" s="80">
        <f>'[1]INDICE 2022'!G30</f>
        <v>550</v>
      </c>
      <c r="J30" s="51" t="str">
        <f>'[1]INDICE 2022'!I30</f>
        <v>COOPERACIÓN / INTERNACIONAL (CEMCI) (DIPUT. GRANADA)</v>
      </c>
      <c r="K30" s="77" t="str">
        <f>'[1]INDICE 2022'!J30</f>
        <v>P6800004A</v>
      </c>
      <c r="L30" s="77" t="s">
        <v>40</v>
      </c>
      <c r="M30" s="77">
        <v>0</v>
      </c>
      <c r="N30" s="77" t="s">
        <v>40</v>
      </c>
      <c r="O30" s="83">
        <v>44691</v>
      </c>
      <c r="P30" s="83">
        <v>44722</v>
      </c>
      <c r="Q30" s="78"/>
      <c r="R30" s="63">
        <v>1</v>
      </c>
      <c r="S30" s="10" t="s">
        <v>16</v>
      </c>
      <c r="T30" s="67"/>
      <c r="U30" s="68">
        <v>2</v>
      </c>
      <c r="V30" s="128">
        <v>6299000000</v>
      </c>
    </row>
    <row r="31" spans="1:22" ht="22.5" hidden="1" x14ac:dyDescent="0.15">
      <c r="A31" s="56">
        <f t="shared" si="2"/>
        <v>26</v>
      </c>
      <c r="B31" s="91" t="str">
        <f>'[1]INDICE 2022'!A31</f>
        <v>026/2022</v>
      </c>
      <c r="C31" s="102" t="str">
        <f>'[1]INDICE 2022'!B31</f>
        <v>CONTRATO MENOR</v>
      </c>
      <c r="D31" s="101" t="str">
        <f>'[1]INDICE 2022'!C31</f>
        <v>SERVICIOS</v>
      </c>
      <c r="E31" s="102" t="str">
        <f>'[1]INDICE 2022'!D31</f>
        <v>INSPECCIÓN CEPI BAJA TENSIÓN PARA ZONAS COMUNES Y ALUMBRADO EXTERIOR</v>
      </c>
      <c r="F31" s="101" t="str">
        <f>'[1]INDICE 2022'!E31</f>
        <v>MANTENIMIENTO</v>
      </c>
      <c r="G31" s="101" t="str">
        <f>'[1]INDICE 2022'!F31</f>
        <v>EN CURSO</v>
      </c>
      <c r="H31" s="114"/>
      <c r="I31" s="103">
        <f>'[1]INDICE 2022'!G31</f>
        <v>1016.5</v>
      </c>
      <c r="J31" s="102" t="str">
        <f>'[1]INDICE 2022'!I31</f>
        <v>ANGEL GABRIEL IZDO PÉREZ (AG INSPECCIÓN)</v>
      </c>
      <c r="K31" s="101" t="str">
        <f>'[1]INDICE 2022'!J31</f>
        <v>45452652Y</v>
      </c>
      <c r="L31" s="101"/>
      <c r="M31" s="101"/>
      <c r="N31" s="101"/>
      <c r="O31" s="101"/>
      <c r="P31" s="101"/>
      <c r="Q31" s="101"/>
      <c r="R31" s="101"/>
      <c r="S31" s="101" t="s">
        <v>16</v>
      </c>
      <c r="T31" s="101"/>
      <c r="U31" s="101">
        <v>2</v>
      </c>
      <c r="V31" s="127">
        <v>6221002000</v>
      </c>
    </row>
    <row r="32" spans="1:22" ht="11.25" hidden="1" x14ac:dyDescent="0.15">
      <c r="A32" s="56">
        <f t="shared" si="2"/>
        <v>27</v>
      </c>
      <c r="B32" s="91" t="str">
        <f>'[1]INDICE 2022'!A32</f>
        <v>027/2022</v>
      </c>
      <c r="C32" s="102" t="str">
        <f>'[1]INDICE 2022'!B32</f>
        <v>CONTRATO MENOR</v>
      </c>
      <c r="D32" s="101" t="str">
        <f>'[1]INDICE 2022'!C32</f>
        <v>SUMINISTROS</v>
      </c>
      <c r="E32" s="102" t="str">
        <f>'[1]INDICE 2022'!D32</f>
        <v xml:space="preserve">MATERIAL DE FONTANERÍA PARA TALLER </v>
      </c>
      <c r="F32" s="101" t="str">
        <f>'[1]INDICE 2022'!E32</f>
        <v>MANTENIMIENTO</v>
      </c>
      <c r="G32" s="101" t="str">
        <f>'[1]INDICE 2022'!F32</f>
        <v>EN CURSO</v>
      </c>
      <c r="H32" s="114"/>
      <c r="I32" s="103">
        <f>'[1]INDICE 2022'!G32</f>
        <v>61.24</v>
      </c>
      <c r="J32" s="102" t="str">
        <f>'[1]INDICE 2022'!I32</f>
        <v>FERRETERIA SAN ISIDRO</v>
      </c>
      <c r="K32" s="101" t="str">
        <f>'[1]INDICE 2022'!J32</f>
        <v>B38028692</v>
      </c>
      <c r="L32" s="101"/>
      <c r="M32" s="101"/>
      <c r="N32" s="101"/>
      <c r="O32" s="101"/>
      <c r="P32" s="101"/>
      <c r="Q32" s="101"/>
      <c r="R32" s="101"/>
      <c r="S32" s="101" t="s">
        <v>16</v>
      </c>
      <c r="T32" s="101"/>
      <c r="U32" s="101">
        <v>2</v>
      </c>
      <c r="V32" s="127">
        <v>6221604000</v>
      </c>
    </row>
    <row r="33" spans="1:22" ht="21" hidden="1" customHeight="1" x14ac:dyDescent="0.15">
      <c r="A33" s="56">
        <f t="shared" si="2"/>
        <v>28</v>
      </c>
      <c r="B33" s="91" t="str">
        <f>'[1]INDICE 2022'!A33</f>
        <v>028/2022</v>
      </c>
      <c r="C33" s="102" t="str">
        <f>'[1]INDICE 2022'!B33</f>
        <v>CONTRATO MENOR</v>
      </c>
      <c r="D33" s="101" t="str">
        <f>'[1]INDICE 2022'!C33</f>
        <v>SUMINISTROS</v>
      </c>
      <c r="E33" s="102" t="str">
        <f>'[1]INDICE 2022'!D33</f>
        <v>SUMINISTRO MORTERO REPARADOR</v>
      </c>
      <c r="F33" s="101" t="str">
        <f>'[1]INDICE 2022'!E33</f>
        <v>MANTENIMIENTO</v>
      </c>
      <c r="G33" s="101" t="str">
        <f>'[1]INDICE 2022'!F33</f>
        <v>EN CURSO</v>
      </c>
      <c r="H33" s="114"/>
      <c r="I33" s="103">
        <f>'[1]INDICE 2022'!G33</f>
        <v>114.73</v>
      </c>
      <c r="J33" s="102" t="str">
        <f>'[1]INDICE 2022'!I33</f>
        <v>IMPERMECA COMERCIAL S.L.U.</v>
      </c>
      <c r="K33" s="101" t="str">
        <f>'[1]INDICE 2022'!J33</f>
        <v>B38754263</v>
      </c>
      <c r="L33" s="101"/>
      <c r="M33" s="101"/>
      <c r="N33" s="101"/>
      <c r="O33" s="101"/>
      <c r="P33" s="101"/>
      <c r="Q33" s="101"/>
      <c r="R33" s="101"/>
      <c r="S33" s="101" t="s">
        <v>16</v>
      </c>
      <c r="T33" s="101"/>
      <c r="U33" s="101">
        <v>2</v>
      </c>
      <c r="V33" s="127">
        <v>6221604000</v>
      </c>
    </row>
    <row r="34" spans="1:22" ht="34.5" customHeight="1" x14ac:dyDescent="0.15">
      <c r="A34" s="120">
        <f t="shared" si="2"/>
        <v>29</v>
      </c>
      <c r="B34" s="59" t="str">
        <f>'[1]INDICE 2022'!A34</f>
        <v>029/2022</v>
      </c>
      <c r="C34" s="34" t="str">
        <f>'[1]INDICE 2022'!B34</f>
        <v>CONTRATO MENOR</v>
      </c>
      <c r="D34" s="59" t="str">
        <f>'[1]INDICE 2022'!C34</f>
        <v>SERVICIOS</v>
      </c>
      <c r="E34" s="51" t="str">
        <f>'[1]INDICE 2022'!D34</f>
        <v xml:space="preserve">AUDITORIA DE SEGUIMIENTO Y RENOVACIÓN  CERTIFICACIÓN DE CALIDAD ISO 9001 Y MEDIO AMBIENTE ISO 14001 </v>
      </c>
      <c r="F34" s="59" t="str">
        <f>'[1]INDICE 2022'!E34</f>
        <v xml:space="preserve">ADMINISTRACION </v>
      </c>
      <c r="G34" s="59" t="str">
        <f>'[1]INDICE 2022'!F34</f>
        <v>ADJUDICADO</v>
      </c>
      <c r="H34" s="151">
        <f>I34</f>
        <v>1950</v>
      </c>
      <c r="I34" s="81">
        <f>'[1]INDICE 2022'!G34</f>
        <v>1950</v>
      </c>
      <c r="J34" s="51" t="str">
        <f>'[1]INDICE 2022'!I34</f>
        <v xml:space="preserve">AENOR INTERNACIONAL,S.A. </v>
      </c>
      <c r="K34" s="11" t="str">
        <f>'[1]INDICE 2022'!J34</f>
        <v>A83076687</v>
      </c>
      <c r="L34" s="59" t="s">
        <v>27</v>
      </c>
      <c r="M34" s="59">
        <v>0</v>
      </c>
      <c r="N34" s="59" t="s">
        <v>42</v>
      </c>
      <c r="O34" s="55">
        <v>44624</v>
      </c>
      <c r="P34" s="75">
        <v>44627</v>
      </c>
      <c r="Q34" s="59"/>
      <c r="R34" s="54"/>
      <c r="S34" s="10" t="s">
        <v>16</v>
      </c>
      <c r="T34" s="67"/>
      <c r="U34" s="68">
        <v>1</v>
      </c>
      <c r="V34" s="128">
        <v>6294000000</v>
      </c>
    </row>
    <row r="35" spans="1:22" x14ac:dyDescent="0.15">
      <c r="A35" s="120">
        <f t="shared" si="2"/>
        <v>30</v>
      </c>
      <c r="B35" s="59" t="str">
        <f>'[1]INDICE 2022'!A35</f>
        <v>030/2022</v>
      </c>
      <c r="C35" s="34" t="str">
        <f>'[1]INDICE 2022'!B35</f>
        <v>CONTRATO MENOR</v>
      </c>
      <c r="D35" s="59" t="str">
        <f>'[1]INDICE 2022'!C35</f>
        <v>SERVICIOS</v>
      </c>
      <c r="E35" s="51" t="str">
        <f>'[1]INDICE 2022'!D35</f>
        <v>ASESORAMIENTO JURÍDICO LABORAL</v>
      </c>
      <c r="F35" s="59" t="str">
        <f>'[1]INDICE 2022'!E35</f>
        <v>GERENCIA</v>
      </c>
      <c r="G35" s="59" t="str">
        <f>'[1]INDICE 2022'!F35</f>
        <v>ADJUDICADO</v>
      </c>
      <c r="H35" s="151">
        <f>I35</f>
        <v>2100</v>
      </c>
      <c r="I35" s="81">
        <f>'[1]INDICE 2022'!G35</f>
        <v>2100</v>
      </c>
      <c r="J35" s="51" t="str">
        <f>'[1]INDICE 2022'!I35</f>
        <v>MELIAN ABOGADOS SOCIEDAD CIVIL</v>
      </c>
      <c r="K35" s="58" t="str">
        <f>'[1]INDICE 2022'!J35</f>
        <v> J38460408</v>
      </c>
      <c r="L35" s="59" t="s">
        <v>40</v>
      </c>
      <c r="M35" s="59">
        <v>0</v>
      </c>
      <c r="N35" s="59" t="s">
        <v>40</v>
      </c>
      <c r="O35" s="55">
        <v>44690</v>
      </c>
      <c r="P35" s="75">
        <v>44721</v>
      </c>
      <c r="Q35" s="59"/>
      <c r="R35" s="54"/>
      <c r="S35" s="10" t="s">
        <v>16</v>
      </c>
      <c r="T35" s="67"/>
      <c r="U35" s="68">
        <v>2</v>
      </c>
      <c r="V35" s="128">
        <v>6297000000</v>
      </c>
    </row>
    <row r="36" spans="1:22" x14ac:dyDescent="0.15">
      <c r="A36" s="120">
        <f t="shared" si="2"/>
        <v>31</v>
      </c>
      <c r="B36" s="59" t="str">
        <f>'[1]INDICE 2022'!A36</f>
        <v>031/2022</v>
      </c>
      <c r="C36" s="34" t="str">
        <f>'[1]INDICE 2022'!B36</f>
        <v>CONTRATO MENOR</v>
      </c>
      <c r="D36" s="59" t="str">
        <f>'[1]INDICE 2022'!C36</f>
        <v>SERVICIOS</v>
      </c>
      <c r="E36" s="51" t="str">
        <f>'[1]INDICE 2022'!D36</f>
        <v>REALIZACIÓN DE RTP Y ORGANIGRAMA</v>
      </c>
      <c r="F36" s="59" t="str">
        <f>'[1]INDICE 2022'!E36</f>
        <v>GERENCIA</v>
      </c>
      <c r="G36" s="59" t="str">
        <f>'[1]INDICE 2022'!F36</f>
        <v>ADJUDICADO</v>
      </c>
      <c r="H36" s="151">
        <f>I36</f>
        <v>5800</v>
      </c>
      <c r="I36" s="81">
        <f>'[1]INDICE 2022'!G36</f>
        <v>5800</v>
      </c>
      <c r="J36" s="51" t="str">
        <f>'[1]INDICE 2022'!I36</f>
        <v>NEXO CANARIAS SL</v>
      </c>
      <c r="K36" s="58" t="str">
        <f>'[1]INDICE 2022'!J36</f>
        <v>B38871166</v>
      </c>
      <c r="L36" s="59" t="s">
        <v>40</v>
      </c>
      <c r="M36" s="59">
        <v>0</v>
      </c>
      <c r="N36" s="59" t="s">
        <v>40</v>
      </c>
      <c r="O36" s="55">
        <v>44690</v>
      </c>
      <c r="P36" s="75">
        <v>44721</v>
      </c>
      <c r="Q36" s="59"/>
      <c r="R36" s="54"/>
      <c r="S36" s="10" t="s">
        <v>16</v>
      </c>
      <c r="T36" s="67"/>
      <c r="U36" s="68">
        <v>2</v>
      </c>
      <c r="V36" s="128">
        <v>6299000000</v>
      </c>
    </row>
    <row r="37" spans="1:22" s="19" customFormat="1" ht="21" x14ac:dyDescent="0.15">
      <c r="A37" s="56">
        <f t="shared" si="2"/>
        <v>32</v>
      </c>
      <c r="B37" s="78" t="str">
        <f>'[1]INDICE 2022'!A37</f>
        <v>032/2022</v>
      </c>
      <c r="C37" s="34" t="str">
        <f>'[1]INDICE 2022'!B37</f>
        <v>LICITACIÓN</v>
      </c>
      <c r="D37" s="59" t="str">
        <f>'[1]INDICE 2022'!C37</f>
        <v>OBRAS</v>
      </c>
      <c r="E37" s="51" t="str">
        <f>'[1]INDICE 2022'!D37</f>
        <v>ACONDICIONAMIENTO DE ASFALTADO DE MARQUESINA Y CARRIL INTERIOR</v>
      </c>
      <c r="F37" s="59" t="str">
        <f>'[1]INDICE 2022'!E37</f>
        <v>MANTENIMIENTO</v>
      </c>
      <c r="G37" s="59" t="s">
        <v>1</v>
      </c>
      <c r="H37" s="151">
        <v>225253.64</v>
      </c>
      <c r="I37" s="81">
        <v>210517.42</v>
      </c>
      <c r="J37" s="51" t="s">
        <v>209</v>
      </c>
      <c r="K37" s="58" t="s">
        <v>210</v>
      </c>
      <c r="L37" s="59" t="s">
        <v>211</v>
      </c>
      <c r="M37" s="59">
        <v>0</v>
      </c>
      <c r="N37" s="59" t="s">
        <v>211</v>
      </c>
      <c r="O37" s="55">
        <v>44798</v>
      </c>
      <c r="P37" s="75">
        <v>44824</v>
      </c>
      <c r="Q37" s="101"/>
      <c r="R37" s="84"/>
      <c r="S37" s="84"/>
      <c r="T37" s="82" t="s">
        <v>63</v>
      </c>
      <c r="U37" s="68">
        <v>3</v>
      </c>
      <c r="V37" s="128">
        <v>2210000000</v>
      </c>
    </row>
    <row r="38" spans="1:22" x14ac:dyDescent="0.15">
      <c r="A38" s="120">
        <f t="shared" si="2"/>
        <v>33</v>
      </c>
      <c r="B38" s="59" t="str">
        <f>'[1]INDICE 2022'!A38</f>
        <v>033/2022</v>
      </c>
      <c r="C38" s="34" t="str">
        <f>'[1]INDICE 2022'!B38</f>
        <v>CONTRATO MENOR</v>
      </c>
      <c r="D38" s="59" t="str">
        <f>'[1]INDICE 2022'!C38</f>
        <v>SUMINISTROS</v>
      </c>
      <c r="E38" s="51" t="str">
        <f>'[1]INDICE 2022'!D38</f>
        <v>COMPRA DE ROPA PARA PERSONAL DE SERVICIOS</v>
      </c>
      <c r="F38" s="59" t="s">
        <v>41</v>
      </c>
      <c r="G38" s="59" t="str">
        <f>'[1]INDICE 2022'!F38</f>
        <v>ADJUDICADO</v>
      </c>
      <c r="H38" s="151">
        <f>I38</f>
        <v>1640.4</v>
      </c>
      <c r="I38" s="81">
        <f>'[1]INDICE 2022'!G38</f>
        <v>1640.4</v>
      </c>
      <c r="J38" s="51" t="str">
        <f>'[1]INDICE 2022'!I38</f>
        <v>UNIFORMES DEL ATLANTICO,S.L.</v>
      </c>
      <c r="K38" s="58" t="str">
        <f>'[1]INDICE 2022'!J38</f>
        <v>B38722922</v>
      </c>
      <c r="L38" s="59" t="s">
        <v>40</v>
      </c>
      <c r="M38" s="59">
        <v>0</v>
      </c>
      <c r="N38" s="59" t="s">
        <v>40</v>
      </c>
      <c r="O38" s="55">
        <v>44691</v>
      </c>
      <c r="P38" s="75">
        <v>44722</v>
      </c>
      <c r="Q38" s="59"/>
      <c r="R38" s="54"/>
      <c r="S38" s="10" t="s">
        <v>16</v>
      </c>
      <c r="T38" s="67"/>
      <c r="U38" s="68">
        <v>2</v>
      </c>
      <c r="V38" s="128">
        <v>6491000000</v>
      </c>
    </row>
    <row r="39" spans="1:22" x14ac:dyDescent="0.15">
      <c r="A39" s="120">
        <f t="shared" si="2"/>
        <v>34</v>
      </c>
      <c r="B39" s="59" t="str">
        <f>'[1]INDICE 2022'!A39</f>
        <v>034/2022</v>
      </c>
      <c r="C39" s="34" t="str">
        <f>'[1]INDICE 2022'!B39</f>
        <v>CONTRATO MENOR</v>
      </c>
      <c r="D39" s="59" t="str">
        <f>'[1]INDICE 2022'!C39</f>
        <v>SERVICIOS</v>
      </c>
      <c r="E39" s="51" t="str">
        <f>'[1]INDICE 2022'!D39</f>
        <v>COMPRA REACTIVO PARA ANÁLISIS DE AGUA</v>
      </c>
      <c r="F39" s="59" t="str">
        <f>'[1]INDICE 2022'!E39</f>
        <v>EXPLOTACIÓN</v>
      </c>
      <c r="G39" s="59" t="str">
        <f>'[1]INDICE 2022'!F39</f>
        <v>ADJUDICADO</v>
      </c>
      <c r="H39" s="151">
        <f>I39</f>
        <v>38.72</v>
      </c>
      <c r="I39" s="81">
        <f>'[1]INDICE 2022'!G39</f>
        <v>38.72</v>
      </c>
      <c r="J39" s="51" t="str">
        <f>'[1]INDICE 2022'!I39</f>
        <v>BIOSIGMA</v>
      </c>
      <c r="K39" s="58" t="str">
        <f>'[1]INDICE 2022'!J39</f>
        <v>B-70742/22</v>
      </c>
      <c r="L39" s="59" t="s">
        <v>24</v>
      </c>
      <c r="M39" s="59">
        <v>0</v>
      </c>
      <c r="N39" s="59" t="s">
        <v>24</v>
      </c>
      <c r="O39" s="55">
        <v>44691</v>
      </c>
      <c r="P39" s="75">
        <v>44692</v>
      </c>
      <c r="Q39" s="59"/>
      <c r="R39" s="54"/>
      <c r="S39" s="10" t="s">
        <v>16</v>
      </c>
      <c r="T39" s="67"/>
      <c r="U39" s="68">
        <v>2</v>
      </c>
      <c r="V39" s="128">
        <v>6290000000</v>
      </c>
    </row>
    <row r="40" spans="1:22" x14ac:dyDescent="0.15">
      <c r="A40" s="120">
        <f t="shared" si="2"/>
        <v>35</v>
      </c>
      <c r="B40" s="59" t="str">
        <f>'[1]INDICE 2022'!A40</f>
        <v>035/2022</v>
      </c>
      <c r="C40" s="34" t="str">
        <f>'[1]INDICE 2022'!B40</f>
        <v>CONTRATO MENOR</v>
      </c>
      <c r="D40" s="59" t="str">
        <f>'[1]INDICE 2022'!C40</f>
        <v>SERVICIOS</v>
      </c>
      <c r="E40" s="51" t="str">
        <f>'[1]INDICE 2022'!D40</f>
        <v>IMPRESIÓN TRÍPTICOS Y DÍPTICOS</v>
      </c>
      <c r="F40" s="59" t="str">
        <f>'[1]INDICE 2022'!E40</f>
        <v>EXPLOTACIÓN</v>
      </c>
      <c r="G40" s="59" t="str">
        <f>'[1]INDICE 2022'!F40</f>
        <v>ADJUDICADO</v>
      </c>
      <c r="H40" s="151">
        <f>I40</f>
        <v>917</v>
      </c>
      <c r="I40" s="81">
        <f>'[1]INDICE 2022'!G40</f>
        <v>917</v>
      </c>
      <c r="J40" s="51" t="str">
        <f>'[1]INDICE 2022'!I40</f>
        <v>IDEA GRÁFICA</v>
      </c>
      <c r="K40" s="58" t="str">
        <f>'[1]INDICE 2022'!J40</f>
        <v>B38722203</v>
      </c>
      <c r="L40" s="59" t="s">
        <v>95</v>
      </c>
      <c r="M40" s="59">
        <v>0</v>
      </c>
      <c r="N40" s="59" t="s">
        <v>95</v>
      </c>
      <c r="O40" s="55">
        <v>44691</v>
      </c>
      <c r="P40" s="75">
        <v>44693</v>
      </c>
      <c r="Q40" s="59"/>
      <c r="R40" s="54"/>
      <c r="S40" s="10" t="s">
        <v>16</v>
      </c>
      <c r="T40" s="67"/>
      <c r="U40" s="68">
        <v>2</v>
      </c>
      <c r="V40" s="128">
        <v>6270000000</v>
      </c>
    </row>
    <row r="41" spans="1:22" x14ac:dyDescent="0.15">
      <c r="A41" s="120">
        <f t="shared" si="2"/>
        <v>36</v>
      </c>
      <c r="B41" s="59" t="str">
        <f>'[1]INDICE 2022'!A41</f>
        <v>036/2022</v>
      </c>
      <c r="C41" s="34" t="str">
        <f>'[1]INDICE 2022'!B41</f>
        <v>CONTRATO MENOR</v>
      </c>
      <c r="D41" s="34" t="str">
        <f>'[1]INDICE 2022'!C41</f>
        <v>SERVICIOS</v>
      </c>
      <c r="E41" s="34" t="str">
        <f>'[1]INDICE 2022'!D41</f>
        <v>INSPECCIÓN REGLAMENTARIA PERIÓDICA EN CONTRAINCENDIOS</v>
      </c>
      <c r="F41" s="34" t="str">
        <f>'[1]INDICE 2022'!E41</f>
        <v>MANTENIMIENTO</v>
      </c>
      <c r="G41" s="34" t="str">
        <f>'[1]INDICE 2022'!F41</f>
        <v>ADJUDICADO</v>
      </c>
      <c r="H41" s="151">
        <v>450</v>
      </c>
      <c r="I41" s="81">
        <f>'[1]INDICE 2022'!$G$41</f>
        <v>450</v>
      </c>
      <c r="J41" s="51" t="str">
        <f>'[1]INDICE 2022'!I41</f>
        <v>EUROCONTROL, S.A.</v>
      </c>
      <c r="K41" s="58" t="str">
        <f>'[1]INDICE 2022'!J41</f>
        <v>A28318012</v>
      </c>
      <c r="L41" s="59" t="s">
        <v>24</v>
      </c>
      <c r="M41" s="59">
        <v>0</v>
      </c>
      <c r="N41" s="59" t="s">
        <v>24</v>
      </c>
      <c r="O41" s="55">
        <v>44697</v>
      </c>
      <c r="P41" s="75">
        <v>44698</v>
      </c>
      <c r="Q41" s="59"/>
      <c r="R41" s="54"/>
      <c r="S41" s="10" t="s">
        <v>16</v>
      </c>
      <c r="T41" s="67"/>
      <c r="U41" s="68">
        <v>2</v>
      </c>
      <c r="V41" s="128">
        <v>6221002000</v>
      </c>
    </row>
    <row r="42" spans="1:22" x14ac:dyDescent="0.15">
      <c r="A42" s="120">
        <f t="shared" si="2"/>
        <v>37</v>
      </c>
      <c r="B42" s="59" t="str">
        <f>'[1]INDICE 2022'!A42</f>
        <v>037/2022</v>
      </c>
      <c r="C42" s="34" t="str">
        <f>'[1]INDICE 2022'!B42</f>
        <v>CONTRATO MENOR</v>
      </c>
      <c r="D42" s="34" t="str">
        <f>'[1]INDICE 2022'!C42</f>
        <v>SUMINISTROS</v>
      </c>
      <c r="E42" s="34" t="str">
        <f>'[1]INDICE 2022'!D42</f>
        <v>ADQUISICIÓN DE CONTENEDORES PARA RECOGIDA SELECTIVA</v>
      </c>
      <c r="F42" s="34" t="str">
        <f>'[1]INDICE 2022'!E42</f>
        <v>EXPLOTACIÓN</v>
      </c>
      <c r="G42" s="34" t="str">
        <f>'[1]INDICE 2022'!F42</f>
        <v>ADJUDICADO</v>
      </c>
      <c r="H42" s="152">
        <f>I42</f>
        <v>6300</v>
      </c>
      <c r="I42" s="81">
        <f>'[1]INDICE 2022'!G42</f>
        <v>6300</v>
      </c>
      <c r="J42" s="51" t="s">
        <v>60</v>
      </c>
      <c r="K42" s="58" t="s">
        <v>61</v>
      </c>
      <c r="L42" s="59" t="s">
        <v>96</v>
      </c>
      <c r="M42" s="59">
        <v>0</v>
      </c>
      <c r="N42" s="59" t="s">
        <v>96</v>
      </c>
      <c r="O42" s="55">
        <f>'[1]INDICE 2022'!$K$42</f>
        <v>44700</v>
      </c>
      <c r="P42" s="75">
        <v>44761</v>
      </c>
      <c r="Q42" s="59"/>
      <c r="R42" s="54"/>
      <c r="S42" s="10" t="s">
        <v>16</v>
      </c>
      <c r="T42" s="67"/>
      <c r="U42" s="68">
        <v>2</v>
      </c>
      <c r="V42" s="128">
        <v>6290000000</v>
      </c>
    </row>
    <row r="43" spans="1:22" x14ac:dyDescent="0.15">
      <c r="A43" s="120">
        <f t="shared" si="2"/>
        <v>38</v>
      </c>
      <c r="B43" s="59" t="s">
        <v>44</v>
      </c>
      <c r="C43" s="34" t="str">
        <f>'[1]INDICE 2022'!B43</f>
        <v>CONTRATO MENOR</v>
      </c>
      <c r="D43" s="59" t="s">
        <v>4</v>
      </c>
      <c r="E43" s="51" t="s">
        <v>52</v>
      </c>
      <c r="F43" s="59" t="str">
        <f>'[1]INDICE 2022'!E43</f>
        <v>EXPLOTACIÓN</v>
      </c>
      <c r="G43" s="59" t="str">
        <f>'[1]INDICE 2022'!F43</f>
        <v>ADJUDICADO</v>
      </c>
      <c r="H43" s="151">
        <v>208.6</v>
      </c>
      <c r="I43" s="81">
        <v>208.6</v>
      </c>
      <c r="J43" s="51" t="s">
        <v>53</v>
      </c>
      <c r="K43" s="51" t="s">
        <v>54</v>
      </c>
      <c r="L43" s="59" t="s">
        <v>97</v>
      </c>
      <c r="M43" s="59">
        <v>0</v>
      </c>
      <c r="N43" s="59" t="s">
        <v>97</v>
      </c>
      <c r="O43" s="55">
        <f>'[1]INDICE 2022'!$K$43</f>
        <v>44704</v>
      </c>
      <c r="P43" s="75">
        <v>45069</v>
      </c>
      <c r="Q43" s="59"/>
      <c r="R43" s="54"/>
      <c r="S43" s="10" t="s">
        <v>16</v>
      </c>
      <c r="T43" s="67"/>
      <c r="U43" s="68">
        <v>2</v>
      </c>
      <c r="V43" s="128">
        <v>6221503000</v>
      </c>
    </row>
    <row r="44" spans="1:22" x14ac:dyDescent="0.15">
      <c r="A44" s="120">
        <f t="shared" si="2"/>
        <v>39</v>
      </c>
      <c r="B44" s="59" t="s">
        <v>55</v>
      </c>
      <c r="C44" s="34" t="str">
        <f>'[1]INDICE 2022'!B44</f>
        <v>CONTRATO MENOR</v>
      </c>
      <c r="D44" s="59" t="s">
        <v>0</v>
      </c>
      <c r="E44" s="51" t="s">
        <v>56</v>
      </c>
      <c r="F44" s="59" t="s">
        <v>5</v>
      </c>
      <c r="G44" s="59" t="s">
        <v>1</v>
      </c>
      <c r="H44" s="153">
        <v>990</v>
      </c>
      <c r="I44" s="54">
        <v>990</v>
      </c>
      <c r="J44" s="51" t="s">
        <v>57</v>
      </c>
      <c r="K44" s="51" t="s">
        <v>58</v>
      </c>
      <c r="L44" s="59" t="s">
        <v>24</v>
      </c>
      <c r="M44" s="59">
        <v>0</v>
      </c>
      <c r="N44" s="59" t="s">
        <v>24</v>
      </c>
      <c r="O44" s="55">
        <f>'[1]INDICE 2022'!$K$44</f>
        <v>44705</v>
      </c>
      <c r="P44" s="75">
        <v>44706</v>
      </c>
      <c r="Q44" s="59"/>
      <c r="R44" s="54"/>
      <c r="S44" s="10" t="s">
        <v>16</v>
      </c>
      <c r="T44" s="67"/>
      <c r="U44" s="68">
        <v>2</v>
      </c>
      <c r="V44" s="128">
        <v>622150200</v>
      </c>
    </row>
    <row r="45" spans="1:22" x14ac:dyDescent="0.15">
      <c r="A45" s="120">
        <f t="shared" si="2"/>
        <v>40</v>
      </c>
      <c r="B45" s="59" t="s">
        <v>59</v>
      </c>
      <c r="C45" s="51" t="s">
        <v>2</v>
      </c>
      <c r="D45" s="51" t="s">
        <v>4</v>
      </c>
      <c r="E45" s="51" t="s">
        <v>68</v>
      </c>
      <c r="F45" s="51" t="s">
        <v>45</v>
      </c>
      <c r="G45" s="51" t="s">
        <v>1</v>
      </c>
      <c r="H45" s="153">
        <v>14210.5</v>
      </c>
      <c r="I45" s="54">
        <v>14210.5</v>
      </c>
      <c r="J45" s="51" t="s">
        <v>53</v>
      </c>
      <c r="K45" s="59" t="s">
        <v>34</v>
      </c>
      <c r="L45" s="59" t="s">
        <v>24</v>
      </c>
      <c r="M45" s="59">
        <v>0</v>
      </c>
      <c r="N45" s="59" t="s">
        <v>24</v>
      </c>
      <c r="O45" s="55">
        <v>44712</v>
      </c>
      <c r="P45" s="75">
        <v>44713</v>
      </c>
      <c r="Q45" s="59"/>
      <c r="R45" s="54"/>
      <c r="S45" s="10" t="s">
        <v>16</v>
      </c>
      <c r="T45" s="67"/>
      <c r="U45" s="68">
        <v>2</v>
      </c>
      <c r="V45" s="128">
        <v>217000000</v>
      </c>
    </row>
    <row r="46" spans="1:22" ht="22.5" hidden="1" x14ac:dyDescent="0.15">
      <c r="A46" s="56">
        <f t="shared" si="2"/>
        <v>41</v>
      </c>
      <c r="B46" s="91" t="s">
        <v>69</v>
      </c>
      <c r="C46" s="101" t="s">
        <v>2</v>
      </c>
      <c r="D46" s="101" t="s">
        <v>0</v>
      </c>
      <c r="E46" s="102" t="s">
        <v>67</v>
      </c>
      <c r="F46" s="101" t="s">
        <v>45</v>
      </c>
      <c r="G46" s="101" t="s">
        <v>30</v>
      </c>
      <c r="H46" s="116"/>
      <c r="I46" s="94"/>
      <c r="J46" s="92"/>
      <c r="K46" s="95"/>
      <c r="L46" s="95"/>
      <c r="M46" s="95"/>
      <c r="N46" s="95"/>
      <c r="O46" s="96"/>
      <c r="P46" s="97"/>
      <c r="Q46" s="95"/>
      <c r="R46" s="94"/>
      <c r="S46" s="98" t="s">
        <v>16</v>
      </c>
      <c r="T46" s="99"/>
      <c r="U46" s="100"/>
      <c r="V46" s="127"/>
    </row>
    <row r="47" spans="1:22" s="19" customFormat="1" ht="11.25" x14ac:dyDescent="0.15">
      <c r="A47" s="56">
        <f t="shared" si="2"/>
        <v>42</v>
      </c>
      <c r="B47" s="78" t="s">
        <v>70</v>
      </c>
      <c r="C47" s="78" t="s">
        <v>2</v>
      </c>
      <c r="D47" s="51" t="s">
        <v>4</v>
      </c>
      <c r="E47" s="51" t="s">
        <v>78</v>
      </c>
      <c r="F47" s="51" t="s">
        <v>5</v>
      </c>
      <c r="G47" s="34" t="s">
        <v>1</v>
      </c>
      <c r="H47" s="157">
        <v>19.670000000000002</v>
      </c>
      <c r="I47" s="158">
        <v>19.670000000000002</v>
      </c>
      <c r="J47" s="34" t="s">
        <v>85</v>
      </c>
      <c r="K47" s="34" t="s">
        <v>90</v>
      </c>
      <c r="L47" s="132" t="s">
        <v>24</v>
      </c>
      <c r="M47" s="132">
        <v>0</v>
      </c>
      <c r="N47" s="132" t="s">
        <v>24</v>
      </c>
      <c r="O47" s="83">
        <v>44713</v>
      </c>
      <c r="P47" s="133">
        <v>44714</v>
      </c>
      <c r="Q47" s="95"/>
      <c r="R47" s="158"/>
      <c r="S47" s="46" t="s">
        <v>16</v>
      </c>
      <c r="T47" s="134"/>
      <c r="U47" s="135">
        <v>2</v>
      </c>
      <c r="V47" s="128">
        <v>6221604000</v>
      </c>
    </row>
    <row r="48" spans="1:22" ht="21" x14ac:dyDescent="0.15">
      <c r="A48" s="120">
        <f t="shared" si="2"/>
        <v>43</v>
      </c>
      <c r="B48" s="51" t="s">
        <v>71</v>
      </c>
      <c r="C48" s="51" t="s">
        <v>2</v>
      </c>
      <c r="D48" s="51" t="s">
        <v>0</v>
      </c>
      <c r="E48" s="51" t="s">
        <v>79</v>
      </c>
      <c r="F48" s="51" t="s">
        <v>5</v>
      </c>
      <c r="G48" s="51" t="s">
        <v>1</v>
      </c>
      <c r="H48" s="153">
        <v>545.92999999999995</v>
      </c>
      <c r="I48" s="54">
        <v>545.92999999999995</v>
      </c>
      <c r="J48" s="51" t="s">
        <v>86</v>
      </c>
      <c r="K48" s="51" t="s">
        <v>91</v>
      </c>
      <c r="L48" s="59" t="s">
        <v>95</v>
      </c>
      <c r="M48" s="59">
        <v>0</v>
      </c>
      <c r="N48" s="59" t="s">
        <v>95</v>
      </c>
      <c r="O48" s="55">
        <v>44703</v>
      </c>
      <c r="P48" s="75">
        <v>44705</v>
      </c>
      <c r="Q48" s="59"/>
      <c r="R48" s="54"/>
      <c r="S48" s="10" t="s">
        <v>16</v>
      </c>
      <c r="T48" s="67"/>
      <c r="U48" s="68">
        <v>2</v>
      </c>
      <c r="V48" s="128">
        <v>6221002000</v>
      </c>
    </row>
    <row r="49" spans="1:22" hidden="1" x14ac:dyDescent="0.15">
      <c r="A49" s="120">
        <f t="shared" si="2"/>
        <v>44</v>
      </c>
      <c r="B49" s="92" t="s">
        <v>72</v>
      </c>
      <c r="C49" s="92" t="s">
        <v>80</v>
      </c>
      <c r="D49" s="92" t="s">
        <v>0</v>
      </c>
      <c r="E49" s="92" t="s">
        <v>81</v>
      </c>
      <c r="F49" s="92" t="s">
        <v>3</v>
      </c>
      <c r="G49" s="92" t="s">
        <v>1</v>
      </c>
      <c r="H49" s="117">
        <v>0</v>
      </c>
      <c r="I49" s="94">
        <v>0</v>
      </c>
      <c r="J49" s="92" t="s">
        <v>87</v>
      </c>
      <c r="K49" s="92"/>
      <c r="L49" s="95"/>
      <c r="M49" s="95"/>
      <c r="N49" s="95"/>
      <c r="O49" s="96"/>
      <c r="P49" s="97"/>
      <c r="Q49" s="95"/>
      <c r="R49" s="94"/>
      <c r="S49" s="98" t="s">
        <v>16</v>
      </c>
      <c r="T49" s="99"/>
      <c r="U49" s="100"/>
      <c r="V49" s="127"/>
    </row>
    <row r="50" spans="1:22" ht="11.25" hidden="1" x14ac:dyDescent="0.15">
      <c r="A50" s="56">
        <f t="shared" si="2"/>
        <v>45</v>
      </c>
      <c r="B50" s="92" t="s">
        <v>73</v>
      </c>
      <c r="C50" s="92" t="s">
        <v>2</v>
      </c>
      <c r="D50" s="92" t="s">
        <v>0</v>
      </c>
      <c r="E50" s="92" t="s">
        <v>82</v>
      </c>
      <c r="F50" s="92" t="s">
        <v>5</v>
      </c>
      <c r="G50" s="92" t="s">
        <v>30</v>
      </c>
      <c r="H50" s="117"/>
      <c r="I50" s="94"/>
      <c r="J50" s="92"/>
      <c r="K50" s="92"/>
      <c r="L50" s="95"/>
      <c r="M50" s="95"/>
      <c r="N50" s="95"/>
      <c r="O50" s="96"/>
      <c r="P50" s="97"/>
      <c r="Q50" s="95"/>
      <c r="R50" s="94"/>
      <c r="S50" s="98" t="s">
        <v>16</v>
      </c>
      <c r="T50" s="99"/>
      <c r="U50" s="100"/>
      <c r="V50" s="129">
        <v>6239000000</v>
      </c>
    </row>
    <row r="51" spans="1:22" x14ac:dyDescent="0.15">
      <c r="A51" s="120">
        <f t="shared" si="2"/>
        <v>46</v>
      </c>
      <c r="B51" s="51" t="s">
        <v>74</v>
      </c>
      <c r="C51" s="51" t="s">
        <v>2</v>
      </c>
      <c r="D51" s="51" t="s">
        <v>0</v>
      </c>
      <c r="E51" s="51" t="s">
        <v>83</v>
      </c>
      <c r="F51" s="51" t="s">
        <v>45</v>
      </c>
      <c r="G51" s="51" t="s">
        <v>1</v>
      </c>
      <c r="H51" s="153">
        <v>50</v>
      </c>
      <c r="I51" s="54">
        <v>50</v>
      </c>
      <c r="J51" s="51" t="s">
        <v>88</v>
      </c>
      <c r="K51" s="51" t="s">
        <v>92</v>
      </c>
      <c r="L51" s="59" t="s">
        <v>24</v>
      </c>
      <c r="M51" s="59">
        <v>0</v>
      </c>
      <c r="N51" s="59" t="s">
        <v>24</v>
      </c>
      <c r="O51" s="55">
        <v>44684</v>
      </c>
      <c r="P51" s="75">
        <v>44685</v>
      </c>
      <c r="Q51" s="59"/>
      <c r="R51" s="54"/>
      <c r="S51" s="10" t="s">
        <v>16</v>
      </c>
      <c r="T51" s="67"/>
      <c r="U51" s="68">
        <v>2</v>
      </c>
      <c r="V51" s="128">
        <v>6221002000</v>
      </c>
    </row>
    <row r="52" spans="1:22" ht="21" x14ac:dyDescent="0.15">
      <c r="A52" s="120">
        <f t="shared" si="2"/>
        <v>47</v>
      </c>
      <c r="B52" s="51" t="s">
        <v>75</v>
      </c>
      <c r="C52" s="51" t="s">
        <v>2</v>
      </c>
      <c r="D52" s="51" t="s">
        <v>0</v>
      </c>
      <c r="E52" s="51" t="s">
        <v>84</v>
      </c>
      <c r="F52" s="51" t="s">
        <v>31</v>
      </c>
      <c r="G52" s="51" t="s">
        <v>1</v>
      </c>
      <c r="H52" s="153">
        <v>550.48</v>
      </c>
      <c r="I52" s="54">
        <v>550.48</v>
      </c>
      <c r="J52" s="51" t="s">
        <v>89</v>
      </c>
      <c r="K52" s="51" t="s">
        <v>93</v>
      </c>
      <c r="L52" s="59" t="s">
        <v>97</v>
      </c>
      <c r="M52" s="59">
        <v>0</v>
      </c>
      <c r="N52" s="59" t="s">
        <v>97</v>
      </c>
      <c r="O52" s="55">
        <v>44719</v>
      </c>
      <c r="P52" s="75">
        <v>45084</v>
      </c>
      <c r="Q52" s="59"/>
      <c r="R52" s="54"/>
      <c r="S52" s="10" t="s">
        <v>16</v>
      </c>
      <c r="T52" s="67"/>
      <c r="U52" s="68">
        <v>2</v>
      </c>
      <c r="V52" s="128">
        <v>6299000000</v>
      </c>
    </row>
    <row r="53" spans="1:22" x14ac:dyDescent="0.15">
      <c r="A53" s="120">
        <f t="shared" si="2"/>
        <v>48</v>
      </c>
      <c r="B53" s="59" t="s">
        <v>76</v>
      </c>
      <c r="C53" s="51" t="s">
        <v>2</v>
      </c>
      <c r="D53" s="51" t="s">
        <v>4</v>
      </c>
      <c r="E53" s="51" t="s">
        <v>98</v>
      </c>
      <c r="F53" s="51" t="s">
        <v>5</v>
      </c>
      <c r="G53" s="51" t="s">
        <v>1</v>
      </c>
      <c r="H53" s="153">
        <v>68.3</v>
      </c>
      <c r="I53" s="54">
        <v>73.08</v>
      </c>
      <c r="J53" s="51" t="s">
        <v>50</v>
      </c>
      <c r="K53" s="51" t="s">
        <v>51</v>
      </c>
      <c r="L53" s="51" t="s">
        <v>25</v>
      </c>
      <c r="M53" s="59">
        <v>0</v>
      </c>
      <c r="N53" s="51" t="s">
        <v>25</v>
      </c>
      <c r="O53" s="55">
        <v>44727</v>
      </c>
      <c r="P53" s="75">
        <v>44734</v>
      </c>
      <c r="Q53" s="59"/>
      <c r="R53" s="54"/>
      <c r="S53" s="10" t="s">
        <v>16</v>
      </c>
      <c r="T53" s="67"/>
      <c r="U53" s="68">
        <v>2</v>
      </c>
      <c r="V53" s="128">
        <v>6221004000</v>
      </c>
    </row>
    <row r="54" spans="1:22" x14ac:dyDescent="0.15">
      <c r="A54" s="120">
        <f t="shared" si="2"/>
        <v>49</v>
      </c>
      <c r="B54" s="59" t="s">
        <v>77</v>
      </c>
      <c r="C54" s="51" t="s">
        <v>2</v>
      </c>
      <c r="D54" s="51" t="s">
        <v>4</v>
      </c>
      <c r="E54" s="51" t="s">
        <v>99</v>
      </c>
      <c r="F54" s="51" t="s">
        <v>5</v>
      </c>
      <c r="G54" s="51" t="s">
        <v>1</v>
      </c>
      <c r="H54" s="153">
        <v>186.82</v>
      </c>
      <c r="I54" s="54">
        <v>199.9</v>
      </c>
      <c r="J54" s="51" t="s">
        <v>100</v>
      </c>
      <c r="K54" s="51" t="s">
        <v>101</v>
      </c>
      <c r="L54" s="51" t="s">
        <v>25</v>
      </c>
      <c r="M54" s="59">
        <v>0</v>
      </c>
      <c r="N54" s="51" t="s">
        <v>25</v>
      </c>
      <c r="O54" s="55">
        <v>44727</v>
      </c>
      <c r="P54" s="75">
        <v>44734</v>
      </c>
      <c r="Q54" s="59"/>
      <c r="R54" s="54"/>
      <c r="S54" s="10" t="s">
        <v>16</v>
      </c>
      <c r="T54" s="67"/>
      <c r="U54" s="68">
        <v>2</v>
      </c>
      <c r="V54" s="128">
        <v>6221004000</v>
      </c>
    </row>
    <row r="55" spans="1:22" x14ac:dyDescent="0.15">
      <c r="A55" s="120">
        <f t="shared" si="2"/>
        <v>50</v>
      </c>
      <c r="B55" s="59" t="s">
        <v>102</v>
      </c>
      <c r="C55" s="51" t="s">
        <v>2</v>
      </c>
      <c r="D55" s="51" t="s">
        <v>4</v>
      </c>
      <c r="E55" s="51" t="s">
        <v>103</v>
      </c>
      <c r="F55" s="51" t="s">
        <v>45</v>
      </c>
      <c r="G55" s="51" t="s">
        <v>1</v>
      </c>
      <c r="H55" s="153">
        <f>88.8+126</f>
        <v>214.8</v>
      </c>
      <c r="I55" s="54">
        <v>229.84</v>
      </c>
      <c r="J55" s="51" t="s">
        <v>104</v>
      </c>
      <c r="K55" s="51" t="s">
        <v>38</v>
      </c>
      <c r="L55" s="51" t="s">
        <v>25</v>
      </c>
      <c r="M55" s="59">
        <v>0</v>
      </c>
      <c r="N55" s="51" t="s">
        <v>25</v>
      </c>
      <c r="O55" s="55">
        <v>44684</v>
      </c>
      <c r="P55" s="75">
        <v>44691</v>
      </c>
      <c r="Q55" s="59"/>
      <c r="R55" s="54"/>
      <c r="S55" s="10" t="s">
        <v>16</v>
      </c>
      <c r="T55" s="67"/>
      <c r="U55" s="68">
        <v>2</v>
      </c>
      <c r="V55" s="128">
        <v>6028000000</v>
      </c>
    </row>
    <row r="56" spans="1:22" ht="12.75" x14ac:dyDescent="0.2">
      <c r="A56" s="56">
        <f t="shared" si="2"/>
        <v>51</v>
      </c>
      <c r="B56" s="59" t="s">
        <v>105</v>
      </c>
      <c r="C56" s="51" t="s">
        <v>2</v>
      </c>
      <c r="D56" s="51" t="s">
        <v>0</v>
      </c>
      <c r="E56" s="51" t="s">
        <v>106</v>
      </c>
      <c r="F56" s="51" t="s">
        <v>45</v>
      </c>
      <c r="G56" s="51" t="s">
        <v>30</v>
      </c>
      <c r="H56" s="115"/>
      <c r="I56" s="54"/>
      <c r="J56" s="51"/>
      <c r="K56" s="51"/>
      <c r="L56" s="51"/>
      <c r="M56" s="88"/>
      <c r="N56" s="59"/>
      <c r="O56" s="55"/>
      <c r="P56" s="75"/>
      <c r="Q56" s="59"/>
      <c r="R56" s="54"/>
      <c r="S56" s="10" t="s">
        <v>16</v>
      </c>
      <c r="T56" s="67"/>
      <c r="U56" s="68"/>
      <c r="V56" s="128"/>
    </row>
    <row r="57" spans="1:22" x14ac:dyDescent="0.15">
      <c r="A57" s="120">
        <f t="shared" si="2"/>
        <v>52</v>
      </c>
      <c r="B57" s="59" t="s">
        <v>107</v>
      </c>
      <c r="C57" s="51" t="s">
        <v>2</v>
      </c>
      <c r="D57" s="51" t="s">
        <v>0</v>
      </c>
      <c r="E57" s="51" t="s">
        <v>114</v>
      </c>
      <c r="F57" s="51" t="s">
        <v>3</v>
      </c>
      <c r="G57" s="51" t="s">
        <v>1</v>
      </c>
      <c r="H57" s="153">
        <v>500</v>
      </c>
      <c r="I57" s="54">
        <v>500</v>
      </c>
      <c r="J57" s="51" t="s">
        <v>115</v>
      </c>
      <c r="K57" s="51" t="s">
        <v>116</v>
      </c>
      <c r="L57" s="51" t="str">
        <f>+L55</f>
        <v>7 días</v>
      </c>
      <c r="M57" s="11">
        <v>0</v>
      </c>
      <c r="N57" s="59" t="str">
        <f>+N55</f>
        <v>7 días</v>
      </c>
      <c r="O57" s="55">
        <v>44736</v>
      </c>
      <c r="P57" s="75">
        <v>44736</v>
      </c>
      <c r="Q57" s="59"/>
      <c r="R57" s="54"/>
      <c r="S57" s="10"/>
      <c r="T57" s="67"/>
      <c r="U57" s="68">
        <v>2</v>
      </c>
      <c r="V57" s="128">
        <v>6270000000</v>
      </c>
    </row>
    <row r="58" spans="1:22" ht="22.5" customHeight="1" x14ac:dyDescent="0.15">
      <c r="A58" s="120">
        <f t="shared" si="2"/>
        <v>53</v>
      </c>
      <c r="B58" s="59" t="s">
        <v>111</v>
      </c>
      <c r="C58" s="51" t="s">
        <v>2</v>
      </c>
      <c r="D58" s="51" t="s">
        <v>4</v>
      </c>
      <c r="E58" s="51" t="str">
        <f>+E28</f>
        <v>COMPRA DE MATERIAL DE OFICINA</v>
      </c>
      <c r="F58" s="51" t="s">
        <v>31</v>
      </c>
      <c r="G58" s="51" t="s">
        <v>1</v>
      </c>
      <c r="H58" s="153">
        <v>48.62</v>
      </c>
      <c r="I58" s="54">
        <v>45.44</v>
      </c>
      <c r="J58" s="51" t="s">
        <v>35</v>
      </c>
      <c r="K58" s="51" t="s">
        <v>36</v>
      </c>
      <c r="L58" s="51" t="s">
        <v>110</v>
      </c>
      <c r="M58" s="11">
        <v>0</v>
      </c>
      <c r="N58" s="59" t="s">
        <v>112</v>
      </c>
      <c r="O58" s="55">
        <v>44715</v>
      </c>
      <c r="P58" s="75">
        <v>44715</v>
      </c>
      <c r="Q58" s="59"/>
      <c r="R58" s="54"/>
      <c r="S58" s="10"/>
      <c r="T58" s="67"/>
      <c r="U58" s="68">
        <v>2</v>
      </c>
      <c r="V58" s="128">
        <v>6028000000</v>
      </c>
    </row>
    <row r="59" spans="1:22" ht="25.5" customHeight="1" x14ac:dyDescent="0.15">
      <c r="A59" s="120">
        <f t="shared" si="2"/>
        <v>54</v>
      </c>
      <c r="B59" s="59" t="s">
        <v>113</v>
      </c>
      <c r="C59" s="51" t="s">
        <v>2</v>
      </c>
      <c r="D59" s="51" t="s">
        <v>4</v>
      </c>
      <c r="E59" s="51" t="str">
        <f>+E29</f>
        <v>COMPRA DE MATERIAL DE OFICINA</v>
      </c>
      <c r="F59" s="51" t="s">
        <v>31</v>
      </c>
      <c r="G59" s="51" t="s">
        <v>1</v>
      </c>
      <c r="H59" s="153">
        <v>80.040000000000006</v>
      </c>
      <c r="I59" s="54">
        <v>74.8</v>
      </c>
      <c r="J59" s="51" t="s">
        <v>108</v>
      </c>
      <c r="K59" s="51" t="s">
        <v>109</v>
      </c>
      <c r="L59" s="51" t="s">
        <v>110</v>
      </c>
      <c r="M59" s="11">
        <v>0</v>
      </c>
      <c r="N59" s="59" t="s">
        <v>110</v>
      </c>
      <c r="O59" s="55">
        <v>44739</v>
      </c>
      <c r="P59" s="75">
        <v>44739</v>
      </c>
      <c r="Q59" s="59"/>
      <c r="R59" s="54"/>
      <c r="S59" s="10" t="s">
        <v>16</v>
      </c>
      <c r="T59" s="67"/>
      <c r="U59" s="68">
        <v>2</v>
      </c>
      <c r="V59" s="128">
        <v>6028000000</v>
      </c>
    </row>
    <row r="60" spans="1:22" x14ac:dyDescent="0.15">
      <c r="A60" s="120">
        <f t="shared" si="2"/>
        <v>55</v>
      </c>
      <c r="B60" s="59" t="s">
        <v>117</v>
      </c>
      <c r="C60" s="51" t="s">
        <v>2</v>
      </c>
      <c r="D60" s="51" t="s">
        <v>0</v>
      </c>
      <c r="E60" s="51" t="s">
        <v>118</v>
      </c>
      <c r="F60" s="51" t="s">
        <v>45</v>
      </c>
      <c r="G60" s="51" t="s">
        <v>1</v>
      </c>
      <c r="H60" s="153">
        <v>3310</v>
      </c>
      <c r="I60" s="54">
        <v>3541.7000000000003</v>
      </c>
      <c r="J60" s="51" t="s">
        <v>119</v>
      </c>
      <c r="K60" s="51" t="s">
        <v>120</v>
      </c>
      <c r="L60" s="51" t="s">
        <v>96</v>
      </c>
      <c r="M60" s="11">
        <v>0</v>
      </c>
      <c r="N60" s="51" t="s">
        <v>96</v>
      </c>
      <c r="O60" s="55">
        <v>44742</v>
      </c>
      <c r="P60" s="75">
        <v>44804</v>
      </c>
      <c r="Q60" s="59"/>
      <c r="R60" s="54"/>
      <c r="S60" s="10"/>
      <c r="T60" s="67"/>
      <c r="U60" s="68">
        <v>3</v>
      </c>
      <c r="V60" s="128">
        <v>6221302000</v>
      </c>
    </row>
    <row r="61" spans="1:22" x14ac:dyDescent="0.15">
      <c r="A61" s="120">
        <f t="shared" si="2"/>
        <v>56</v>
      </c>
      <c r="B61" s="59" t="s">
        <v>121</v>
      </c>
      <c r="C61" s="51" t="s">
        <v>2</v>
      </c>
      <c r="D61" s="51" t="s">
        <v>4</v>
      </c>
      <c r="E61" s="51" t="s">
        <v>122</v>
      </c>
      <c r="F61" s="51" t="s">
        <v>45</v>
      </c>
      <c r="G61" s="51" t="s">
        <v>1</v>
      </c>
      <c r="H61" s="153">
        <v>44.41</v>
      </c>
      <c r="I61" s="54">
        <v>47.52</v>
      </c>
      <c r="J61" s="51" t="s">
        <v>85</v>
      </c>
      <c r="K61" s="51" t="s">
        <v>90</v>
      </c>
      <c r="L61" s="51" t="s">
        <v>123</v>
      </c>
      <c r="M61" s="11">
        <v>0</v>
      </c>
      <c r="N61" s="51" t="s">
        <v>124</v>
      </c>
      <c r="O61" s="55">
        <v>44741</v>
      </c>
      <c r="P61" s="75">
        <v>44749</v>
      </c>
      <c r="Q61" s="59"/>
      <c r="R61" s="54"/>
      <c r="S61" s="10"/>
      <c r="T61" s="67"/>
      <c r="U61" s="68">
        <v>3</v>
      </c>
      <c r="V61" s="128">
        <v>6221301000</v>
      </c>
    </row>
    <row r="62" spans="1:22" x14ac:dyDescent="0.15">
      <c r="A62" s="120">
        <f t="shared" si="2"/>
        <v>57</v>
      </c>
      <c r="B62" s="11" t="s">
        <v>125</v>
      </c>
      <c r="C62" s="11" t="s">
        <v>2</v>
      </c>
      <c r="D62" s="11" t="s">
        <v>0</v>
      </c>
      <c r="E62" s="78" t="s">
        <v>126</v>
      </c>
      <c r="F62" s="11" t="s">
        <v>5</v>
      </c>
      <c r="G62" s="11" t="s">
        <v>1</v>
      </c>
      <c r="H62" s="154">
        <v>596</v>
      </c>
      <c r="I62" s="52">
        <v>637.72</v>
      </c>
      <c r="J62" s="11" t="s">
        <v>127</v>
      </c>
      <c r="K62" s="11" t="s">
        <v>128</v>
      </c>
      <c r="L62" s="11" t="s">
        <v>24</v>
      </c>
      <c r="M62" s="11">
        <v>0</v>
      </c>
      <c r="N62" s="11" t="s">
        <v>24</v>
      </c>
      <c r="O62" s="89">
        <v>44708</v>
      </c>
      <c r="P62" s="89">
        <v>44708</v>
      </c>
      <c r="Q62" s="60"/>
      <c r="R62" s="90">
        <v>1</v>
      </c>
      <c r="S62" s="60"/>
      <c r="T62" s="60"/>
      <c r="U62" s="68">
        <v>2</v>
      </c>
      <c r="V62" s="128">
        <v>6221309000</v>
      </c>
    </row>
    <row r="63" spans="1:22" x14ac:dyDescent="0.15">
      <c r="A63" s="120">
        <f t="shared" si="2"/>
        <v>58</v>
      </c>
      <c r="B63" s="11" t="s">
        <v>129</v>
      </c>
      <c r="C63" s="11" t="s">
        <v>2</v>
      </c>
      <c r="D63" s="11" t="s">
        <v>0</v>
      </c>
      <c r="E63" s="78" t="s">
        <v>130</v>
      </c>
      <c r="F63" s="11" t="s">
        <v>45</v>
      </c>
      <c r="G63" s="11" t="s">
        <v>1</v>
      </c>
      <c r="H63" s="154" t="s">
        <v>131</v>
      </c>
      <c r="I63" s="52" t="s">
        <v>132</v>
      </c>
      <c r="J63" s="11" t="s">
        <v>133</v>
      </c>
      <c r="K63" s="11" t="s">
        <v>134</v>
      </c>
      <c r="L63" s="11"/>
      <c r="M63" s="11" t="s">
        <v>135</v>
      </c>
      <c r="N63" s="11"/>
      <c r="O63" s="89">
        <v>44718</v>
      </c>
      <c r="P63" s="89"/>
      <c r="Q63" s="60"/>
      <c r="R63" s="90"/>
      <c r="S63" s="60"/>
      <c r="T63" s="60"/>
      <c r="U63" s="68">
        <v>2</v>
      </c>
      <c r="V63" s="128">
        <v>6221502000</v>
      </c>
    </row>
    <row r="64" spans="1:22" s="19" customFormat="1" x14ac:dyDescent="0.15">
      <c r="A64" s="120">
        <f t="shared" si="2"/>
        <v>59</v>
      </c>
      <c r="B64" s="78" t="s">
        <v>139</v>
      </c>
      <c r="C64" s="78" t="s">
        <v>2</v>
      </c>
      <c r="D64" s="34" t="s">
        <v>4</v>
      </c>
      <c r="E64" s="78" t="s">
        <v>136</v>
      </c>
      <c r="F64" s="78" t="s">
        <v>45</v>
      </c>
      <c r="G64" s="78" t="s">
        <v>1</v>
      </c>
      <c r="H64" s="150">
        <v>16.760000000000002</v>
      </c>
      <c r="I64" s="159">
        <v>17.93</v>
      </c>
      <c r="J64" s="78" t="s">
        <v>137</v>
      </c>
      <c r="K64" s="78" t="s">
        <v>138</v>
      </c>
      <c r="L64" s="78" t="s">
        <v>24</v>
      </c>
      <c r="M64" s="11">
        <v>0</v>
      </c>
      <c r="N64" s="78" t="s">
        <v>24</v>
      </c>
      <c r="O64" s="161">
        <v>44757</v>
      </c>
      <c r="P64" s="161">
        <v>44757</v>
      </c>
      <c r="Q64" s="93"/>
      <c r="R64" s="162">
        <v>1</v>
      </c>
      <c r="S64" s="160"/>
      <c r="T64" s="160"/>
      <c r="U64" s="78">
        <v>3</v>
      </c>
      <c r="V64" s="128"/>
    </row>
    <row r="65" spans="1:22" x14ac:dyDescent="0.15">
      <c r="B65" s="11" t="s">
        <v>140</v>
      </c>
      <c r="C65" s="11" t="s">
        <v>2</v>
      </c>
      <c r="D65" s="11" t="s">
        <v>0</v>
      </c>
      <c r="E65" s="11" t="s">
        <v>142</v>
      </c>
      <c r="F65" s="11" t="s">
        <v>3</v>
      </c>
      <c r="G65" s="11" t="s">
        <v>1</v>
      </c>
      <c r="H65" s="154">
        <v>3400</v>
      </c>
      <c r="I65" s="52">
        <v>3400</v>
      </c>
      <c r="J65" s="51" t="s">
        <v>49</v>
      </c>
      <c r="K65" s="11" t="s">
        <v>48</v>
      </c>
      <c r="L65" s="11" t="s">
        <v>40</v>
      </c>
      <c r="M65" s="11">
        <v>0</v>
      </c>
      <c r="N65" s="11" t="s">
        <v>40</v>
      </c>
      <c r="O65" s="89">
        <v>44748</v>
      </c>
      <c r="P65" s="89">
        <v>44748</v>
      </c>
      <c r="Q65" s="60"/>
      <c r="R65" s="54" t="s">
        <v>16</v>
      </c>
      <c r="S65" s="11" t="s">
        <v>16</v>
      </c>
      <c r="T65" s="60"/>
      <c r="U65" s="11">
        <v>3</v>
      </c>
      <c r="V65" s="128">
        <v>6297000000</v>
      </c>
    </row>
    <row r="66" spans="1:22" x14ac:dyDescent="0.15">
      <c r="B66" s="11" t="s">
        <v>141</v>
      </c>
      <c r="C66" s="11" t="s">
        <v>2</v>
      </c>
      <c r="D66" s="11" t="s">
        <v>0</v>
      </c>
      <c r="E66" s="11" t="s">
        <v>143</v>
      </c>
      <c r="F66" s="11" t="s">
        <v>3</v>
      </c>
      <c r="G66" s="11" t="s">
        <v>1</v>
      </c>
      <c r="H66" s="154">
        <v>1460</v>
      </c>
      <c r="I66" s="52">
        <v>1460</v>
      </c>
      <c r="J66" s="11" t="s">
        <v>144</v>
      </c>
      <c r="K66" s="78" t="s">
        <v>145</v>
      </c>
      <c r="L66" s="11" t="s">
        <v>40</v>
      </c>
      <c r="M66" s="11">
        <v>0</v>
      </c>
      <c r="N66" s="11" t="s">
        <v>40</v>
      </c>
      <c r="O66" s="89">
        <v>44764</v>
      </c>
      <c r="P66" s="89">
        <v>44795</v>
      </c>
      <c r="Q66" s="60"/>
      <c r="R66" s="54" t="s">
        <v>16</v>
      </c>
      <c r="S66" s="11" t="s">
        <v>16</v>
      </c>
      <c r="T66" s="60"/>
      <c r="U66" s="11">
        <v>3</v>
      </c>
      <c r="V66" s="128">
        <v>6297000000</v>
      </c>
    </row>
    <row r="67" spans="1:22" x14ac:dyDescent="0.15">
      <c r="B67" s="11" t="s">
        <v>148</v>
      </c>
      <c r="C67" s="11" t="s">
        <v>2</v>
      </c>
      <c r="D67" s="11" t="s">
        <v>0</v>
      </c>
      <c r="E67" s="51" t="s">
        <v>149</v>
      </c>
      <c r="F67" s="11" t="s">
        <v>3</v>
      </c>
      <c r="G67" s="11" t="s">
        <v>1</v>
      </c>
      <c r="H67" s="154">
        <v>52.5</v>
      </c>
      <c r="I67" s="52">
        <v>54.08</v>
      </c>
      <c r="J67" s="51" t="s">
        <v>35</v>
      </c>
      <c r="K67" s="51" t="s">
        <v>36</v>
      </c>
      <c r="L67" s="11" t="s">
        <v>24</v>
      </c>
      <c r="M67" s="11">
        <v>0</v>
      </c>
      <c r="N67" s="11" t="s">
        <v>24</v>
      </c>
      <c r="O67" s="89">
        <v>44763</v>
      </c>
      <c r="P67" s="89">
        <v>44770</v>
      </c>
      <c r="Q67" s="60"/>
      <c r="R67" s="90">
        <v>1</v>
      </c>
      <c r="S67" s="11" t="s">
        <v>16</v>
      </c>
      <c r="T67" s="60"/>
      <c r="U67" s="11">
        <v>3</v>
      </c>
      <c r="V67" s="128">
        <v>6028000000</v>
      </c>
    </row>
    <row r="68" spans="1:22" x14ac:dyDescent="0.15">
      <c r="B68" s="11" t="s">
        <v>150</v>
      </c>
      <c r="C68" s="11" t="s">
        <v>2</v>
      </c>
      <c r="D68" s="11" t="s">
        <v>5</v>
      </c>
      <c r="E68" s="11" t="s">
        <v>153</v>
      </c>
      <c r="F68" s="11" t="s">
        <v>5</v>
      </c>
      <c r="G68" s="11" t="s">
        <v>1</v>
      </c>
      <c r="H68" s="155">
        <v>108</v>
      </c>
      <c r="I68" s="52">
        <v>115.56</v>
      </c>
      <c r="J68" s="11" t="s">
        <v>127</v>
      </c>
      <c r="K68" s="11" t="s">
        <v>128</v>
      </c>
      <c r="L68" s="11" t="s">
        <v>24</v>
      </c>
      <c r="M68" s="11">
        <v>0</v>
      </c>
      <c r="N68" s="11" t="s">
        <v>24</v>
      </c>
      <c r="O68" s="89">
        <v>44761</v>
      </c>
      <c r="P68" s="89">
        <v>44762</v>
      </c>
      <c r="Q68" s="11"/>
      <c r="R68" s="90">
        <v>1</v>
      </c>
      <c r="S68" s="11" t="s">
        <v>16</v>
      </c>
      <c r="T68" s="11"/>
      <c r="U68" s="11">
        <v>3</v>
      </c>
      <c r="V68" s="130">
        <v>6221604000</v>
      </c>
    </row>
    <row r="69" spans="1:22" x14ac:dyDescent="0.15">
      <c r="B69" s="11" t="s">
        <v>151</v>
      </c>
      <c r="C69" s="11" t="s">
        <v>2</v>
      </c>
      <c r="D69" s="11" t="s">
        <v>5</v>
      </c>
      <c r="E69" s="11" t="s">
        <v>154</v>
      </c>
      <c r="F69" s="11" t="s">
        <v>5</v>
      </c>
      <c r="G69" s="11" t="s">
        <v>1</v>
      </c>
      <c r="H69" s="155">
        <v>180</v>
      </c>
      <c r="I69" s="52">
        <v>192.6</v>
      </c>
      <c r="J69" s="11" t="s">
        <v>127</v>
      </c>
      <c r="K69" s="11" t="s">
        <v>128</v>
      </c>
      <c r="L69" s="11" t="s">
        <v>24</v>
      </c>
      <c r="M69" s="11">
        <v>0</v>
      </c>
      <c r="N69" s="11" t="s">
        <v>24</v>
      </c>
      <c r="O69" s="89">
        <v>44762</v>
      </c>
      <c r="P69" s="89">
        <v>44763</v>
      </c>
      <c r="Q69" s="11"/>
      <c r="R69" s="90">
        <v>1</v>
      </c>
      <c r="S69" s="11" t="s">
        <v>16</v>
      </c>
      <c r="T69" s="11"/>
      <c r="U69" s="11">
        <v>3</v>
      </c>
      <c r="V69" s="130">
        <v>6221604000</v>
      </c>
    </row>
    <row r="70" spans="1:22" x14ac:dyDescent="0.15">
      <c r="B70" s="11" t="s">
        <v>152</v>
      </c>
      <c r="C70" s="11" t="s">
        <v>2</v>
      </c>
      <c r="D70" s="11" t="s">
        <v>5</v>
      </c>
      <c r="E70" s="11" t="s">
        <v>155</v>
      </c>
      <c r="F70" s="11" t="s">
        <v>5</v>
      </c>
      <c r="G70" s="11" t="s">
        <v>1</v>
      </c>
      <c r="H70" s="155">
        <v>430.28</v>
      </c>
      <c r="I70" s="52">
        <v>460.4</v>
      </c>
      <c r="J70" s="11" t="s">
        <v>156</v>
      </c>
      <c r="K70" s="11" t="s">
        <v>157</v>
      </c>
      <c r="L70" s="11" t="s">
        <v>24</v>
      </c>
      <c r="M70" s="11">
        <v>0</v>
      </c>
      <c r="N70" s="11" t="s">
        <v>24</v>
      </c>
      <c r="O70" s="89">
        <v>44770</v>
      </c>
      <c r="P70" s="11"/>
      <c r="Q70" s="11"/>
      <c r="R70" s="90">
        <v>1</v>
      </c>
      <c r="S70" s="11" t="s">
        <v>16</v>
      </c>
      <c r="T70" s="11"/>
      <c r="U70" s="11">
        <v>3</v>
      </c>
      <c r="V70" s="130">
        <v>6221002000</v>
      </c>
    </row>
    <row r="71" spans="1:22" x14ac:dyDescent="0.15">
      <c r="B71" s="11" t="s">
        <v>158</v>
      </c>
      <c r="C71" s="11" t="s">
        <v>2</v>
      </c>
      <c r="D71" s="11" t="s">
        <v>5</v>
      </c>
      <c r="E71" s="11" t="s">
        <v>159</v>
      </c>
      <c r="F71" s="11" t="s">
        <v>5</v>
      </c>
      <c r="G71" s="11" t="s">
        <v>1</v>
      </c>
      <c r="H71" s="52">
        <v>4727.1499999999996</v>
      </c>
      <c r="I71" s="52">
        <v>5058.05</v>
      </c>
      <c r="J71" s="11" t="s">
        <v>47</v>
      </c>
      <c r="K71" s="60" t="s">
        <v>170</v>
      </c>
      <c r="L71" s="11" t="s">
        <v>171</v>
      </c>
      <c r="M71" s="11">
        <v>0</v>
      </c>
      <c r="N71" s="11" t="s">
        <v>171</v>
      </c>
      <c r="O71" s="89">
        <v>44777</v>
      </c>
      <c r="P71" s="60"/>
      <c r="Q71" s="60"/>
      <c r="R71" s="64"/>
      <c r="S71" s="60"/>
      <c r="T71" s="60"/>
      <c r="U71" s="60"/>
      <c r="V71" s="131"/>
    </row>
    <row r="72" spans="1:22" ht="22.5" x14ac:dyDescent="0.15">
      <c r="A72" s="7"/>
      <c r="B72" s="102" t="s">
        <v>160</v>
      </c>
      <c r="C72" s="102" t="s">
        <v>161</v>
      </c>
      <c r="D72" s="102" t="s">
        <v>45</v>
      </c>
      <c r="E72" s="102" t="s">
        <v>162</v>
      </c>
      <c r="F72" s="102" t="s">
        <v>45</v>
      </c>
      <c r="G72" s="102" t="s">
        <v>30</v>
      </c>
      <c r="H72" s="52"/>
      <c r="I72" s="52"/>
      <c r="J72" s="60"/>
      <c r="K72" s="60"/>
      <c r="L72" s="60"/>
      <c r="M72" s="11"/>
      <c r="N72" s="11"/>
      <c r="O72" s="60"/>
      <c r="P72" s="60"/>
      <c r="Q72" s="60"/>
      <c r="R72" s="64"/>
      <c r="S72" s="60"/>
      <c r="T72" s="60"/>
      <c r="U72" s="60"/>
      <c r="V72" s="131"/>
    </row>
    <row r="73" spans="1:22" x14ac:dyDescent="0.15">
      <c r="A73" s="11"/>
      <c r="B73" s="11" t="s">
        <v>169</v>
      </c>
      <c r="C73" s="11" t="s">
        <v>2</v>
      </c>
      <c r="D73" s="11" t="s">
        <v>0</v>
      </c>
      <c r="E73" s="11" t="s">
        <v>163</v>
      </c>
      <c r="F73" s="11" t="s">
        <v>45</v>
      </c>
      <c r="G73" s="11" t="s">
        <v>30</v>
      </c>
      <c r="H73" s="154">
        <v>1213.54</v>
      </c>
      <c r="I73" s="52">
        <f>H73*1.07</f>
        <v>1298.4878000000001</v>
      </c>
      <c r="J73" s="11"/>
      <c r="K73" s="11"/>
      <c r="L73" s="11"/>
      <c r="M73" s="11"/>
      <c r="N73" s="89"/>
      <c r="O73" s="11"/>
      <c r="P73" s="90"/>
      <c r="Q73" s="11"/>
      <c r="R73" s="11"/>
      <c r="S73" s="11"/>
      <c r="T73" s="130"/>
      <c r="U73" s="130"/>
      <c r="V73" s="130"/>
    </row>
    <row r="74" spans="1:22" x14ac:dyDescent="0.15">
      <c r="A74" s="11"/>
      <c r="B74" s="11" t="s">
        <v>164</v>
      </c>
      <c r="C74" s="11" t="s">
        <v>2</v>
      </c>
      <c r="D74" s="11" t="s">
        <v>0</v>
      </c>
      <c r="E74" s="11" t="s">
        <v>165</v>
      </c>
      <c r="F74" s="11" t="s">
        <v>45</v>
      </c>
      <c r="G74" s="52" t="s">
        <v>30</v>
      </c>
      <c r="H74" s="154">
        <f>(557.77+321.72)</f>
        <v>879.49</v>
      </c>
      <c r="I74" s="154">
        <f>(557.77+321.72*1.07)</f>
        <v>902.0104</v>
      </c>
      <c r="J74" s="11"/>
      <c r="K74" s="11"/>
      <c r="L74" s="11"/>
      <c r="M74" s="11"/>
      <c r="N74" s="11"/>
      <c r="O74" s="90"/>
      <c r="P74" s="11"/>
      <c r="Q74" s="11"/>
      <c r="R74" s="130"/>
      <c r="S74" s="130"/>
      <c r="T74" s="130"/>
      <c r="U74" s="130"/>
      <c r="V74" s="130"/>
    </row>
    <row r="75" spans="1:22" ht="22.5" x14ac:dyDescent="0.15">
      <c r="B75" s="91" t="s">
        <v>166</v>
      </c>
      <c r="C75" s="101" t="s">
        <v>62</v>
      </c>
      <c r="D75" s="101" t="s">
        <v>0</v>
      </c>
      <c r="E75" s="102" t="s">
        <v>178</v>
      </c>
      <c r="F75" s="102" t="s">
        <v>45</v>
      </c>
      <c r="G75" s="101" t="s">
        <v>30</v>
      </c>
      <c r="H75" s="154"/>
      <c r="I75" s="154"/>
      <c r="J75" s="11"/>
      <c r="K75" s="11"/>
      <c r="L75" s="11"/>
      <c r="M75" s="11"/>
      <c r="N75" s="11"/>
      <c r="O75" s="90"/>
      <c r="P75" s="11"/>
      <c r="R75" s="130"/>
      <c r="S75" s="130"/>
      <c r="T75" s="130"/>
      <c r="U75" s="130"/>
      <c r="V75" s="130"/>
    </row>
    <row r="76" spans="1:22" x14ac:dyDescent="0.15">
      <c r="B76" s="11" t="s">
        <v>167</v>
      </c>
      <c r="C76" s="11" t="s">
        <v>2</v>
      </c>
      <c r="D76" s="11" t="s">
        <v>4</v>
      </c>
      <c r="E76" s="11" t="s">
        <v>149</v>
      </c>
      <c r="F76" s="11" t="s">
        <v>3</v>
      </c>
      <c r="G76" s="11" t="s">
        <v>1</v>
      </c>
      <c r="H76" s="52">
        <v>52</v>
      </c>
      <c r="I76" s="52">
        <v>55.64</v>
      </c>
      <c r="J76" s="51" t="s">
        <v>35</v>
      </c>
      <c r="K76" s="51" t="s">
        <v>36</v>
      </c>
      <c r="L76" s="51" t="s">
        <v>24</v>
      </c>
      <c r="M76" s="59">
        <v>0</v>
      </c>
      <c r="N76" s="51" t="s">
        <v>24</v>
      </c>
      <c r="O76" s="89">
        <v>44778</v>
      </c>
      <c r="P76" s="89">
        <v>44779</v>
      </c>
      <c r="R76" s="130">
        <v>1</v>
      </c>
      <c r="S76" s="130"/>
      <c r="T76" s="130"/>
      <c r="U76" s="11">
        <v>3</v>
      </c>
      <c r="V76" s="130">
        <v>6028000000</v>
      </c>
    </row>
    <row r="77" spans="1:22" x14ac:dyDescent="0.15">
      <c r="B77" s="11" t="s">
        <v>168</v>
      </c>
      <c r="C77" s="11" t="s">
        <v>2</v>
      </c>
      <c r="D77" s="11" t="s">
        <v>23</v>
      </c>
      <c r="E77" s="11" t="s">
        <v>172</v>
      </c>
      <c r="F77" s="11" t="s">
        <v>5</v>
      </c>
      <c r="G77" s="11" t="s">
        <v>30</v>
      </c>
      <c r="H77" s="52"/>
      <c r="I77" s="52"/>
      <c r="J77" s="137"/>
      <c r="K77" s="11"/>
      <c r="L77" s="138"/>
      <c r="M77" s="11"/>
      <c r="N77" s="11"/>
      <c r="O77" s="11"/>
      <c r="P77" s="11"/>
      <c r="R77" s="130"/>
      <c r="S77" s="130"/>
      <c r="T77" s="130"/>
      <c r="U77" s="130"/>
      <c r="V77" s="130"/>
    </row>
    <row r="78" spans="1:22" x14ac:dyDescent="0.15">
      <c r="B78" s="11" t="s">
        <v>173</v>
      </c>
      <c r="C78" s="11" t="s">
        <v>2</v>
      </c>
      <c r="D78" s="11" t="s">
        <v>23</v>
      </c>
      <c r="E78" s="11" t="s">
        <v>174</v>
      </c>
      <c r="F78" s="11" t="s">
        <v>5</v>
      </c>
      <c r="G78" s="11" t="s">
        <v>30</v>
      </c>
      <c r="H78" s="52"/>
      <c r="I78" s="52"/>
      <c r="J78" s="137"/>
      <c r="K78" s="11"/>
      <c r="L78" s="138"/>
      <c r="M78" s="11"/>
      <c r="N78" s="11"/>
      <c r="O78" s="11"/>
      <c r="P78" s="11"/>
      <c r="R78" s="130"/>
      <c r="S78" s="130"/>
      <c r="T78" s="130"/>
      <c r="U78" s="11"/>
      <c r="V78" s="130"/>
    </row>
    <row r="79" spans="1:22" x14ac:dyDescent="0.15">
      <c r="B79" s="11" t="s">
        <v>175</v>
      </c>
      <c r="C79" s="11" t="s">
        <v>2</v>
      </c>
      <c r="D79" s="11" t="s">
        <v>4</v>
      </c>
      <c r="E79" s="11" t="s">
        <v>176</v>
      </c>
      <c r="F79" s="11" t="s">
        <v>31</v>
      </c>
      <c r="G79" s="11" t="s">
        <v>30</v>
      </c>
      <c r="H79" s="52">
        <v>209</v>
      </c>
      <c r="I79" s="52">
        <v>223.63</v>
      </c>
      <c r="J79" s="137" t="s">
        <v>53</v>
      </c>
      <c r="K79" s="11" t="s">
        <v>34</v>
      </c>
      <c r="L79" s="138" t="s">
        <v>177</v>
      </c>
      <c r="M79" s="11">
        <v>0</v>
      </c>
      <c r="N79" s="11" t="s">
        <v>177</v>
      </c>
      <c r="O79" s="89">
        <v>44795</v>
      </c>
      <c r="P79" s="89">
        <v>44795</v>
      </c>
      <c r="Q79" s="130"/>
      <c r="R79" s="130"/>
      <c r="S79" s="130"/>
      <c r="T79" s="130"/>
      <c r="U79" s="11">
        <v>3</v>
      </c>
      <c r="V79" s="130"/>
    </row>
    <row r="80" spans="1:22" s="9" customFormat="1" x14ac:dyDescent="0.15">
      <c r="A80" s="119"/>
      <c r="B80" s="11" t="s">
        <v>179</v>
      </c>
      <c r="C80" s="11" t="s">
        <v>2</v>
      </c>
      <c r="D80" s="11" t="s">
        <v>0</v>
      </c>
      <c r="E80" s="11" t="s">
        <v>180</v>
      </c>
      <c r="F80" s="11" t="s">
        <v>5</v>
      </c>
      <c r="G80" s="11" t="s">
        <v>1</v>
      </c>
      <c r="H80" s="52">
        <v>905.22</v>
      </c>
      <c r="I80" s="52">
        <v>846</v>
      </c>
      <c r="J80" s="137" t="s">
        <v>127</v>
      </c>
      <c r="K80" s="11" t="s">
        <v>128</v>
      </c>
      <c r="L80" s="138" t="s">
        <v>24</v>
      </c>
      <c r="M80" s="11">
        <v>0</v>
      </c>
      <c r="N80" s="11" t="s">
        <v>24</v>
      </c>
      <c r="O80" s="89">
        <v>44753</v>
      </c>
      <c r="P80" s="89">
        <v>44753</v>
      </c>
      <c r="Q80" s="7"/>
      <c r="R80" s="54"/>
      <c r="S80" s="11"/>
      <c r="T80" s="11"/>
      <c r="U80" s="11"/>
      <c r="V80" s="128">
        <v>6221309000</v>
      </c>
    </row>
    <row r="81" spans="1:22" s="9" customFormat="1" x14ac:dyDescent="0.15">
      <c r="A81" s="119"/>
      <c r="B81" s="11" t="s">
        <v>181</v>
      </c>
      <c r="C81" s="11" t="s">
        <v>2</v>
      </c>
      <c r="D81" s="11" t="s">
        <v>4</v>
      </c>
      <c r="E81" s="11" t="s">
        <v>183</v>
      </c>
      <c r="F81" s="11" t="s">
        <v>5</v>
      </c>
      <c r="G81" s="11" t="s">
        <v>1</v>
      </c>
      <c r="H81" s="52">
        <v>119.33</v>
      </c>
      <c r="I81" s="52">
        <v>111.52</v>
      </c>
      <c r="J81" s="137" t="s">
        <v>182</v>
      </c>
      <c r="K81" s="34" t="s">
        <v>90</v>
      </c>
      <c r="L81" s="135" t="s">
        <v>24</v>
      </c>
      <c r="M81" s="11">
        <v>0</v>
      </c>
      <c r="N81" s="132" t="s">
        <v>24</v>
      </c>
      <c r="O81" s="83">
        <v>44768</v>
      </c>
      <c r="P81" s="133">
        <v>44768</v>
      </c>
      <c r="Q81" s="94"/>
      <c r="R81" s="46" t="s">
        <v>16</v>
      </c>
      <c r="S81" s="134"/>
      <c r="T81" s="135"/>
      <c r="U81" s="128"/>
      <c r="V81" s="128">
        <v>6221604000</v>
      </c>
    </row>
    <row r="82" spans="1:22" s="9" customFormat="1" x14ac:dyDescent="0.15">
      <c r="A82" s="119"/>
      <c r="B82" s="11" t="s">
        <v>184</v>
      </c>
      <c r="C82" s="11" t="s">
        <v>2</v>
      </c>
      <c r="D82" s="11" t="s">
        <v>0</v>
      </c>
      <c r="E82" s="11" t="s">
        <v>185</v>
      </c>
      <c r="F82" s="11" t="s">
        <v>5</v>
      </c>
      <c r="G82" s="11" t="s">
        <v>1</v>
      </c>
      <c r="H82" s="52">
        <v>77.040000000000006</v>
      </c>
      <c r="I82" s="52">
        <v>72</v>
      </c>
      <c r="J82" s="137" t="s">
        <v>127</v>
      </c>
      <c r="K82" s="11" t="s">
        <v>128</v>
      </c>
      <c r="L82" s="138" t="s">
        <v>24</v>
      </c>
      <c r="M82" s="11">
        <v>0</v>
      </c>
      <c r="N82" s="11" t="s">
        <v>24</v>
      </c>
      <c r="O82" s="89">
        <v>44753</v>
      </c>
      <c r="P82" s="89">
        <v>44753</v>
      </c>
      <c r="Q82" s="81"/>
      <c r="R82" s="11"/>
      <c r="S82" s="11"/>
      <c r="T82" s="11"/>
      <c r="U82" s="128"/>
      <c r="V82" s="128">
        <v>6221309000</v>
      </c>
    </row>
    <row r="83" spans="1:22" s="9" customFormat="1" x14ac:dyDescent="0.15">
      <c r="A83" s="119"/>
      <c r="B83" s="11" t="s">
        <v>186</v>
      </c>
      <c r="C83" s="11" t="s">
        <v>2</v>
      </c>
      <c r="D83" s="11" t="s">
        <v>23</v>
      </c>
      <c r="E83" s="11" t="s">
        <v>187</v>
      </c>
      <c r="F83" s="11" t="s">
        <v>5</v>
      </c>
      <c r="G83" s="11" t="s">
        <v>30</v>
      </c>
      <c r="H83" s="52">
        <v>1078.56</v>
      </c>
      <c r="I83" s="52">
        <v>1008</v>
      </c>
      <c r="J83" s="3" t="s">
        <v>46</v>
      </c>
      <c r="K83" s="10" t="s">
        <v>29</v>
      </c>
      <c r="L83" s="4" t="s">
        <v>27</v>
      </c>
      <c r="M83" s="4">
        <v>0</v>
      </c>
      <c r="N83" s="4" t="s">
        <v>27</v>
      </c>
      <c r="O83" s="32"/>
      <c r="P83" s="72"/>
      <c r="Q83" s="63">
        <v>1</v>
      </c>
      <c r="R83" s="10" t="s">
        <v>16</v>
      </c>
      <c r="S83" s="34"/>
      <c r="T83" s="4"/>
      <c r="U83" s="128"/>
      <c r="V83" s="128">
        <v>6221003000</v>
      </c>
    </row>
    <row r="84" spans="1:22" s="9" customFormat="1" x14ac:dyDescent="0.15">
      <c r="A84" s="119"/>
      <c r="B84" s="11" t="s">
        <v>188</v>
      </c>
      <c r="C84" s="11" t="s">
        <v>2</v>
      </c>
      <c r="D84" s="11" t="s">
        <v>23</v>
      </c>
      <c r="E84" s="11" t="s">
        <v>189</v>
      </c>
      <c r="F84" s="11" t="s">
        <v>5</v>
      </c>
      <c r="G84" s="11" t="s">
        <v>30</v>
      </c>
      <c r="H84" s="52"/>
      <c r="I84" s="52"/>
      <c r="J84" s="137"/>
      <c r="K84" s="11"/>
      <c r="L84" s="138"/>
      <c r="M84" s="11"/>
      <c r="N84" s="11"/>
      <c r="O84" s="11"/>
      <c r="P84" s="11"/>
      <c r="Q84" s="7"/>
      <c r="R84" s="54"/>
      <c r="S84" s="11"/>
      <c r="T84" s="11"/>
      <c r="U84" s="11"/>
      <c r="V84" s="130"/>
    </row>
    <row r="85" spans="1:22" s="9" customFormat="1" x14ac:dyDescent="0.15">
      <c r="A85" s="119"/>
      <c r="B85" s="59" t="s">
        <v>190</v>
      </c>
      <c r="C85" s="11" t="s">
        <v>2</v>
      </c>
      <c r="D85" s="11" t="s">
        <v>0</v>
      </c>
      <c r="E85" s="11" t="s">
        <v>191</v>
      </c>
      <c r="F85" s="11" t="s">
        <v>3</v>
      </c>
      <c r="G85" s="11" t="s">
        <v>1</v>
      </c>
      <c r="H85" s="52">
        <v>4280</v>
      </c>
      <c r="I85" s="52">
        <v>4000</v>
      </c>
      <c r="J85" s="136" t="s">
        <v>192</v>
      </c>
      <c r="K85" s="78" t="s">
        <v>193</v>
      </c>
      <c r="L85" s="138" t="s">
        <v>40</v>
      </c>
      <c r="M85" s="11">
        <v>0</v>
      </c>
      <c r="N85" s="11" t="s">
        <v>40</v>
      </c>
      <c r="O85" s="89">
        <v>44805</v>
      </c>
      <c r="P85" s="89">
        <v>44834</v>
      </c>
      <c r="Q85" s="7"/>
      <c r="R85" s="54"/>
      <c r="S85" s="11"/>
      <c r="T85" s="11"/>
      <c r="U85" s="11">
        <v>3</v>
      </c>
      <c r="V85" s="130">
        <v>6299000000</v>
      </c>
    </row>
    <row r="86" spans="1:22" s="9" customFormat="1" x14ac:dyDescent="0.15">
      <c r="A86" s="119"/>
      <c r="B86" s="91" t="s">
        <v>194</v>
      </c>
      <c r="C86" s="91" t="s">
        <v>62</v>
      </c>
      <c r="D86" s="91" t="s">
        <v>0</v>
      </c>
      <c r="E86" s="91" t="s">
        <v>198</v>
      </c>
      <c r="F86" s="91" t="s">
        <v>3</v>
      </c>
      <c r="G86" s="91" t="s">
        <v>30</v>
      </c>
      <c r="H86" s="52"/>
      <c r="I86" s="52"/>
      <c r="J86" s="137"/>
      <c r="K86" s="11"/>
      <c r="L86" s="138"/>
      <c r="M86" s="11"/>
      <c r="N86" s="11"/>
      <c r="O86" s="89"/>
      <c r="P86" s="89"/>
      <c r="Q86" s="7"/>
      <c r="R86" s="54"/>
      <c r="S86" s="11"/>
      <c r="T86" s="11"/>
      <c r="U86" s="11"/>
      <c r="V86" s="130"/>
    </row>
    <row r="87" spans="1:22" s="9" customFormat="1" x14ac:dyDescent="0.15">
      <c r="A87" s="119"/>
      <c r="B87" s="91" t="s">
        <v>197</v>
      </c>
      <c r="C87" s="91" t="s">
        <v>62</v>
      </c>
      <c r="D87" s="91" t="s">
        <v>4</v>
      </c>
      <c r="E87" s="91" t="s">
        <v>199</v>
      </c>
      <c r="F87" s="91" t="s">
        <v>45</v>
      </c>
      <c r="G87" s="91" t="s">
        <v>30</v>
      </c>
      <c r="H87" s="154">
        <f>189058.29*2</f>
        <v>378116.58</v>
      </c>
      <c r="I87" s="52"/>
      <c r="J87" s="137"/>
      <c r="K87" s="11"/>
      <c r="L87" s="138"/>
      <c r="M87" s="11"/>
      <c r="N87" s="11"/>
      <c r="O87" s="11"/>
      <c r="P87" s="11"/>
      <c r="Q87" s="7"/>
      <c r="R87" s="54"/>
      <c r="S87" s="11"/>
      <c r="T87" s="11"/>
      <c r="U87" s="11"/>
      <c r="V87" s="130"/>
    </row>
    <row r="88" spans="1:22" s="9" customFormat="1" x14ac:dyDescent="0.15">
      <c r="A88" s="119"/>
      <c r="B88" s="11" t="s">
        <v>200</v>
      </c>
      <c r="C88" s="11" t="s">
        <v>2</v>
      </c>
      <c r="D88" s="11" t="s">
        <v>4</v>
      </c>
      <c r="E88" s="11" t="s">
        <v>195</v>
      </c>
      <c r="F88" s="11" t="s">
        <v>5</v>
      </c>
      <c r="G88" s="11" t="s">
        <v>1</v>
      </c>
      <c r="H88" s="52">
        <v>152.97999999999999</v>
      </c>
      <c r="I88" s="52">
        <v>148.52000000000001</v>
      </c>
      <c r="J88" s="137" t="s">
        <v>196</v>
      </c>
      <c r="K88" s="11" t="s">
        <v>37</v>
      </c>
      <c r="L88" s="138" t="s">
        <v>24</v>
      </c>
      <c r="M88" s="11">
        <v>0</v>
      </c>
      <c r="N88" s="11" t="s">
        <v>24</v>
      </c>
      <c r="O88" s="89">
        <v>44715</v>
      </c>
      <c r="P88" s="89">
        <v>44718</v>
      </c>
      <c r="Q88" s="54"/>
      <c r="R88" s="11"/>
      <c r="S88" s="11"/>
      <c r="T88" s="11"/>
      <c r="U88" s="9">
        <v>2</v>
      </c>
      <c r="V88" s="130">
        <v>6221604000</v>
      </c>
    </row>
    <row r="89" spans="1:22" x14ac:dyDescent="0.15">
      <c r="B89" s="11" t="s">
        <v>201</v>
      </c>
      <c r="C89" s="11" t="s">
        <v>2</v>
      </c>
      <c r="D89" s="11" t="s">
        <v>0</v>
      </c>
      <c r="E89" s="11" t="s">
        <v>203</v>
      </c>
      <c r="F89" s="11" t="s">
        <v>3</v>
      </c>
      <c r="G89" s="11" t="s">
        <v>1</v>
      </c>
      <c r="H89" s="52">
        <v>88.55</v>
      </c>
      <c r="I89" s="52">
        <v>88.55</v>
      </c>
      <c r="J89" s="137" t="s">
        <v>205</v>
      </c>
      <c r="K89" s="11" t="s">
        <v>208</v>
      </c>
      <c r="L89" s="138" t="s">
        <v>95</v>
      </c>
      <c r="M89" s="11">
        <v>0</v>
      </c>
      <c r="N89" s="138" t="s">
        <v>95</v>
      </c>
      <c r="O89" s="89">
        <v>44837</v>
      </c>
      <c r="P89" s="89">
        <v>44839</v>
      </c>
      <c r="R89" s="11"/>
      <c r="S89" s="11"/>
      <c r="T89" s="11"/>
      <c r="U89" s="11">
        <v>4</v>
      </c>
      <c r="V89" s="130"/>
    </row>
    <row r="90" spans="1:22" x14ac:dyDescent="0.15">
      <c r="B90" s="11" t="s">
        <v>202</v>
      </c>
      <c r="C90" s="11" t="s">
        <v>2</v>
      </c>
      <c r="D90" s="11" t="s">
        <v>0</v>
      </c>
      <c r="E90" s="11" t="s">
        <v>204</v>
      </c>
      <c r="F90" s="11" t="s">
        <v>3</v>
      </c>
      <c r="G90" s="11" t="s">
        <v>1</v>
      </c>
      <c r="H90" s="52">
        <v>392</v>
      </c>
      <c r="I90" s="52">
        <v>392</v>
      </c>
      <c r="J90" s="137" t="s">
        <v>206</v>
      </c>
      <c r="K90" s="156" t="s">
        <v>207</v>
      </c>
      <c r="L90" s="138" t="s">
        <v>95</v>
      </c>
      <c r="M90" s="11">
        <v>0</v>
      </c>
      <c r="N90" s="138" t="s">
        <v>95</v>
      </c>
      <c r="O90" s="89">
        <v>44837</v>
      </c>
      <c r="P90" s="89">
        <v>44839</v>
      </c>
      <c r="R90" s="11"/>
      <c r="S90" s="11"/>
      <c r="T90" s="11"/>
      <c r="U90" s="11">
        <v>4</v>
      </c>
      <c r="V90" s="130"/>
    </row>
    <row r="91" spans="1:22" x14ac:dyDescent="0.15">
      <c r="B91" s="11" t="s">
        <v>213</v>
      </c>
      <c r="C91" s="11" t="s">
        <v>2</v>
      </c>
      <c r="D91" s="11" t="s">
        <v>0</v>
      </c>
      <c r="E91" s="11" t="s">
        <v>214</v>
      </c>
      <c r="F91" s="11" t="s">
        <v>45</v>
      </c>
      <c r="G91" s="11" t="s">
        <v>1</v>
      </c>
      <c r="H91" s="52"/>
      <c r="I91" s="52"/>
      <c r="J91" s="137" t="s">
        <v>53</v>
      </c>
      <c r="K91" s="156" t="s">
        <v>34</v>
      </c>
      <c r="L91" s="138" t="s">
        <v>171</v>
      </c>
      <c r="M91" s="11">
        <v>0</v>
      </c>
      <c r="N91" s="138" t="s">
        <v>171</v>
      </c>
      <c r="O91" s="89">
        <v>44834</v>
      </c>
      <c r="P91" s="89">
        <v>44838</v>
      </c>
      <c r="R91" s="11"/>
      <c r="S91" s="11"/>
      <c r="T91" s="11"/>
      <c r="U91" s="11"/>
      <c r="V91" s="130"/>
    </row>
    <row r="92" spans="1:22" x14ac:dyDescent="0.15">
      <c r="B92" s="11" t="s">
        <v>215</v>
      </c>
      <c r="C92" s="11" t="s">
        <v>2</v>
      </c>
      <c r="D92" s="11" t="s">
        <v>4</v>
      </c>
      <c r="E92" s="51" t="s">
        <v>149</v>
      </c>
      <c r="F92" s="11" t="s">
        <v>3</v>
      </c>
      <c r="G92" s="11" t="s">
        <v>1</v>
      </c>
      <c r="H92" s="52">
        <v>190.9</v>
      </c>
      <c r="I92" s="52">
        <v>178.41</v>
      </c>
      <c r="J92" s="51" t="s">
        <v>35</v>
      </c>
      <c r="K92" s="51" t="s">
        <v>36</v>
      </c>
      <c r="L92" s="11" t="s">
        <v>24</v>
      </c>
      <c r="M92" s="11">
        <v>0</v>
      </c>
      <c r="N92" s="11" t="s">
        <v>24</v>
      </c>
      <c r="O92" s="89">
        <v>44832</v>
      </c>
      <c r="P92" s="89">
        <v>44832</v>
      </c>
      <c r="R92" s="11"/>
      <c r="S92" s="11"/>
      <c r="T92" s="11"/>
      <c r="U92" s="11">
        <v>4</v>
      </c>
      <c r="V92" s="130">
        <v>6028000000</v>
      </c>
    </row>
    <row r="93" spans="1:22" x14ac:dyDescent="0.15">
      <c r="B93" s="11" t="s">
        <v>218</v>
      </c>
      <c r="C93" s="11" t="s">
        <v>2</v>
      </c>
      <c r="D93" s="11" t="s">
        <v>0</v>
      </c>
      <c r="E93" s="51" t="s">
        <v>226</v>
      </c>
      <c r="F93" s="11" t="s">
        <v>45</v>
      </c>
      <c r="G93" s="11" t="s">
        <v>1</v>
      </c>
      <c r="H93" s="52">
        <v>123.5</v>
      </c>
      <c r="I93" s="52">
        <v>132.15</v>
      </c>
      <c r="J93" s="137" t="s">
        <v>216</v>
      </c>
      <c r="K93" s="156" t="s">
        <v>217</v>
      </c>
      <c r="L93" s="138" t="s">
        <v>25</v>
      </c>
      <c r="M93" s="11">
        <v>0</v>
      </c>
      <c r="N93" s="138" t="s">
        <v>25</v>
      </c>
      <c r="O93" s="89">
        <v>44705</v>
      </c>
      <c r="P93" s="89">
        <v>44712</v>
      </c>
      <c r="Q93" s="11"/>
      <c r="R93" s="11"/>
      <c r="S93" s="11"/>
      <c r="T93" s="11"/>
      <c r="U93" s="11"/>
      <c r="V93" s="130"/>
    </row>
    <row r="94" spans="1:22" ht="42" x14ac:dyDescent="0.15">
      <c r="A94" s="11"/>
      <c r="B94" s="11" t="s">
        <v>219</v>
      </c>
      <c r="C94" s="10" t="s">
        <v>220</v>
      </c>
      <c r="D94" s="51" t="s">
        <v>221</v>
      </c>
      <c r="E94" s="10" t="s">
        <v>222</v>
      </c>
      <c r="F94" s="11" t="s">
        <v>45</v>
      </c>
      <c r="G94" s="52"/>
      <c r="H94" s="52"/>
      <c r="I94" s="137"/>
      <c r="J94" s="156"/>
      <c r="K94" s="138"/>
      <c r="L94" s="11"/>
      <c r="M94" s="138"/>
      <c r="N94" s="89"/>
      <c r="O94" s="89"/>
      <c r="P94" s="11"/>
      <c r="Q94" s="11"/>
      <c r="R94" s="11"/>
      <c r="S94" s="130"/>
      <c r="T94" s="11"/>
      <c r="U94" s="11"/>
      <c r="V94" s="130"/>
    </row>
    <row r="95" spans="1:22" x14ac:dyDescent="0.15">
      <c r="A95" s="11"/>
      <c r="B95" s="11" t="s">
        <v>223</v>
      </c>
      <c r="C95" s="11" t="s">
        <v>2</v>
      </c>
      <c r="D95" s="51" t="s">
        <v>4</v>
      </c>
      <c r="E95" s="51" t="s">
        <v>103</v>
      </c>
      <c r="F95" s="51" t="s">
        <v>45</v>
      </c>
      <c r="G95" s="51" t="s">
        <v>1</v>
      </c>
      <c r="H95" s="153">
        <v>152.44</v>
      </c>
      <c r="I95" s="54">
        <v>163.11000000000001</v>
      </c>
      <c r="J95" s="51" t="s">
        <v>104</v>
      </c>
      <c r="K95" s="51" t="s">
        <v>38</v>
      </c>
      <c r="L95" s="51" t="s">
        <v>25</v>
      </c>
      <c r="M95" s="59">
        <v>0</v>
      </c>
      <c r="N95" s="51" t="s">
        <v>25</v>
      </c>
      <c r="O95" s="55">
        <v>44842</v>
      </c>
      <c r="P95" s="75">
        <v>44849</v>
      </c>
      <c r="Q95" s="11"/>
      <c r="R95" s="11"/>
      <c r="S95" s="130"/>
      <c r="T95" s="11"/>
      <c r="U95" s="11"/>
      <c r="V95" s="130"/>
    </row>
    <row r="96" spans="1:22" x14ac:dyDescent="0.15">
      <c r="B96" s="11" t="s">
        <v>224</v>
      </c>
      <c r="C96" s="11" t="s">
        <v>2</v>
      </c>
      <c r="D96" s="51"/>
      <c r="E96" s="51"/>
      <c r="F96" s="11"/>
      <c r="G96" s="11"/>
      <c r="H96" s="153"/>
      <c r="I96" s="54"/>
      <c r="J96" s="51"/>
      <c r="K96" s="51"/>
      <c r="L96" s="51"/>
      <c r="M96" s="59"/>
      <c r="N96" s="51"/>
      <c r="O96" s="55"/>
      <c r="P96" s="75"/>
      <c r="R96" s="11"/>
      <c r="S96" s="130"/>
      <c r="T96" s="11"/>
      <c r="U96" s="11"/>
      <c r="V96" s="130"/>
    </row>
    <row r="97" spans="2:22" x14ac:dyDescent="0.15">
      <c r="B97" s="11" t="s">
        <v>225</v>
      </c>
      <c r="C97" s="11" t="s">
        <v>2</v>
      </c>
      <c r="D97" s="51" t="s">
        <v>4</v>
      </c>
      <c r="E97" s="51" t="s">
        <v>149</v>
      </c>
      <c r="F97" s="11" t="s">
        <v>3</v>
      </c>
      <c r="G97" s="11" t="s">
        <v>1</v>
      </c>
      <c r="H97" s="153">
        <v>52</v>
      </c>
      <c r="I97" s="54">
        <v>55.64</v>
      </c>
      <c r="J97" s="51" t="s">
        <v>35</v>
      </c>
      <c r="K97" s="51" t="s">
        <v>36</v>
      </c>
      <c r="L97" s="51" t="s">
        <v>24</v>
      </c>
      <c r="M97" s="59">
        <v>0</v>
      </c>
      <c r="N97" s="51" t="s">
        <v>24</v>
      </c>
      <c r="O97" s="55">
        <v>44844</v>
      </c>
      <c r="P97" s="75">
        <v>44844</v>
      </c>
      <c r="R97" s="11"/>
      <c r="S97" s="130"/>
      <c r="T97" s="11"/>
      <c r="U97" s="11">
        <v>4</v>
      </c>
      <c r="V97" s="130">
        <v>6028000000</v>
      </c>
    </row>
  </sheetData>
  <sheetProtection sheet="1" formatCells="0" formatColumns="0" formatRows="0" insertColumns="0" insertRows="0" insertHyperlinks="0" deleteColumns="0" deleteRows="0" sort="0" autoFilter="0" pivotTables="0"/>
  <autoFilter ref="B3:U3" xr:uid="{D5FBDC85-F520-406F-8A04-C97B78759AF5}">
    <filterColumn colId="13">
      <customFilters>
        <customFilter operator="notEqual" val=" "/>
      </customFilters>
    </filterColumn>
  </autoFilter>
  <mergeCells count="2">
    <mergeCell ref="B1:V1"/>
    <mergeCell ref="E2:H2"/>
  </mergeCells>
  <dataValidations count="2">
    <dataValidation type="list" allowBlank="1" showInputMessage="1" showErrorMessage="1" sqref="C4:C97" xr:uid="{D798E009-3BF1-4E3A-9574-0DF27F6DEC02}">
      <mc:AlternateContent xmlns:x12ac="http://schemas.microsoft.com/office/spreadsheetml/2011/1/ac" xmlns:mc="http://schemas.openxmlformats.org/markup-compatibility/2006">
        <mc:Choice Requires="x12ac">
          <x12ac:list>"LICITACIÓN, CONTRATO MENOR, ABIERTO SIMPLIFICADO, SARA"</x12ac:list>
        </mc:Choice>
        <mc:Fallback>
          <formula1>"LICITACIÓN, CONTRATO MENOR, ABIERTO SIMPLIFICADO, SARA"</formula1>
        </mc:Fallback>
      </mc:AlternateContent>
    </dataValidation>
    <dataValidation type="list" allowBlank="1" showInputMessage="1" showErrorMessage="1" sqref="D4:D97" xr:uid="{F43D3238-0AC3-4D3F-BA27-554E5EB4E209}"/>
  </dataValidations>
  <pageMargins left="0" right="0" top="0" bottom="0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Programación anual 2023</vt:lpstr>
      <vt:lpstr>Programación anual 2024</vt:lpstr>
      <vt:lpstr>Programación anual 2025</vt:lpstr>
      <vt:lpstr>2022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y licitaciones</dc:title>
  <dc:creator>Secretaria</dc:creator>
  <cp:keywords>Contratos2022</cp:keywords>
  <cp:lastModifiedBy>Secretaria - Mercatenerife</cp:lastModifiedBy>
  <cp:lastPrinted>2025-04-12T10:31:39Z</cp:lastPrinted>
  <dcterms:created xsi:type="dcterms:W3CDTF">2022-02-25T11:27:49Z</dcterms:created>
  <dcterms:modified xsi:type="dcterms:W3CDTF">2025-10-16T10:56:04Z</dcterms:modified>
</cp:coreProperties>
</file>